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Comune\Desktop\CONTABILITA'\FLUSSI DI CASSA\"/>
    </mc:Choice>
  </mc:AlternateContent>
  <xr:revisionPtr revIDLastSave="0" documentId="8_{F4817609-53A8-4D68-B584-DC585F26BA37}" xr6:coauthVersionLast="45" xr6:coauthVersionMax="45" xr10:uidLastSave="{00000000-0000-0000-0000-000000000000}"/>
  <bookViews>
    <workbookView xWindow="-120" yWindow="-120" windowWidth="29040" windowHeight="15840" xr2:uid="{00000000-000D-0000-FFFF-FFFF00000000}"/>
  </bookViews>
  <sheets>
    <sheet name="Modello Piano flussi cassa" sheetId="4" r:id="rId1"/>
    <sheet name="ModelloPianoFlussiCassa_PEG" sheetId="6" r:id="rId2"/>
  </sheets>
  <definedNames>
    <definedName name="_xlnm.Print_Area" localSheetId="0">'Modello Piano flussi cassa'!$A$1:$J$110</definedName>
    <definedName name="_xlnm.Print_Area" localSheetId="1">ModelloPianoFlussiCassa_PEG!$A$1:$N$231</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M221" i="6" l="1"/>
  <c r="M223" i="6" s="1"/>
  <c r="L221" i="6"/>
  <c r="L223" i="6" s="1"/>
  <c r="K221" i="6"/>
  <c r="K223" i="6" s="1"/>
  <c r="I221" i="6"/>
  <c r="I223" i="6" s="1"/>
  <c r="H221" i="6"/>
  <c r="H223" i="6" s="1"/>
  <c r="G221" i="6"/>
  <c r="G223" i="6" s="1"/>
  <c r="N216" i="6"/>
  <c r="L216" i="6"/>
  <c r="J216" i="6"/>
  <c r="H216" i="6"/>
  <c r="N209" i="6"/>
  <c r="N221" i="6" s="1"/>
  <c r="L209" i="6"/>
  <c r="J209" i="6"/>
  <c r="J221" i="6" s="1"/>
  <c r="H209" i="6"/>
  <c r="N208" i="6"/>
  <c r="M208" i="6"/>
  <c r="L208" i="6"/>
  <c r="K208" i="6"/>
  <c r="J208" i="6"/>
  <c r="I208" i="6"/>
  <c r="H208" i="6"/>
  <c r="G208" i="6"/>
  <c r="N205" i="6"/>
  <c r="M205" i="6"/>
  <c r="L205" i="6"/>
  <c r="K205" i="6"/>
  <c r="J205" i="6"/>
  <c r="I205" i="6"/>
  <c r="H205" i="6"/>
  <c r="G205" i="6"/>
  <c r="N198" i="6"/>
  <c r="M198" i="6"/>
  <c r="L198" i="6"/>
  <c r="K198" i="6"/>
  <c r="J198" i="6"/>
  <c r="I198" i="6"/>
  <c r="H198" i="6"/>
  <c r="G198" i="6"/>
  <c r="M193" i="6"/>
  <c r="L193" i="6"/>
  <c r="K193" i="6"/>
  <c r="I193" i="6"/>
  <c r="H193" i="6"/>
  <c r="G193" i="6"/>
  <c r="N184" i="6"/>
  <c r="N193" i="6" s="1"/>
  <c r="L184" i="6"/>
  <c r="J184" i="6"/>
  <c r="J193" i="6" s="1"/>
  <c r="H184" i="6"/>
  <c r="N169" i="6"/>
  <c r="L169" i="6"/>
  <c r="J169" i="6"/>
  <c r="H169" i="6"/>
  <c r="M167" i="6"/>
  <c r="L167" i="6"/>
  <c r="K167" i="6"/>
  <c r="I167" i="6"/>
  <c r="H167" i="6"/>
  <c r="G167" i="6"/>
  <c r="N158" i="6"/>
  <c r="N167" i="6" s="1"/>
  <c r="L158" i="6"/>
  <c r="J158" i="6"/>
  <c r="J167" i="6" s="1"/>
  <c r="H158" i="6"/>
  <c r="N150" i="6"/>
  <c r="L150" i="6"/>
  <c r="J150" i="6"/>
  <c r="H150" i="6"/>
  <c r="N119" i="6"/>
  <c r="L119" i="6"/>
  <c r="J119" i="6"/>
  <c r="H119" i="6"/>
  <c r="N114" i="6"/>
  <c r="L114" i="6"/>
  <c r="J114" i="6"/>
  <c r="H114" i="6"/>
  <c r="N107" i="6"/>
  <c r="L107" i="6"/>
  <c r="J107" i="6"/>
  <c r="H107" i="6"/>
  <c r="N102" i="6"/>
  <c r="N227" i="6" s="1"/>
  <c r="L102" i="6"/>
  <c r="L227" i="6" s="1"/>
  <c r="J102" i="6"/>
  <c r="J227" i="6" s="1"/>
  <c r="H102" i="6"/>
  <c r="H227" i="6" s="1"/>
  <c r="M97" i="6"/>
  <c r="M99" i="6" s="1"/>
  <c r="M101" i="6" s="1"/>
  <c r="M226" i="6" s="1"/>
  <c r="L97" i="6"/>
  <c r="L99" i="6" s="1"/>
  <c r="L101" i="6" s="1"/>
  <c r="L226" i="6" s="1"/>
  <c r="L228" i="6" s="1"/>
  <c r="K97" i="6"/>
  <c r="K99" i="6" s="1"/>
  <c r="K101" i="6" s="1"/>
  <c r="K226" i="6" s="1"/>
  <c r="I97" i="6"/>
  <c r="I99" i="6" s="1"/>
  <c r="I101" i="6" s="1"/>
  <c r="I226" i="6" s="1"/>
  <c r="H97" i="6"/>
  <c r="H99" i="6" s="1"/>
  <c r="H101" i="6" s="1"/>
  <c r="H226" i="6" s="1"/>
  <c r="H228" i="6" s="1"/>
  <c r="G97" i="6"/>
  <c r="G99" i="6" s="1"/>
  <c r="G101" i="6" s="1"/>
  <c r="G226" i="6" s="1"/>
  <c r="N92" i="6"/>
  <c r="N97" i="6" s="1"/>
  <c r="L92" i="6"/>
  <c r="J92" i="6"/>
  <c r="J97" i="6" s="1"/>
  <c r="H92" i="6"/>
  <c r="N85" i="6"/>
  <c r="L85" i="6"/>
  <c r="J85" i="6"/>
  <c r="H85" i="6"/>
  <c r="N84" i="6"/>
  <c r="M84" i="6"/>
  <c r="L84" i="6"/>
  <c r="K84" i="6"/>
  <c r="J84" i="6"/>
  <c r="I84" i="6"/>
  <c r="H84" i="6"/>
  <c r="G84" i="6"/>
  <c r="N79" i="6"/>
  <c r="M79" i="6"/>
  <c r="L79" i="6"/>
  <c r="K79" i="6"/>
  <c r="J79" i="6"/>
  <c r="I79" i="6"/>
  <c r="H79" i="6"/>
  <c r="G79" i="6"/>
  <c r="M74" i="6"/>
  <c r="L74" i="6"/>
  <c r="K74" i="6"/>
  <c r="I74" i="6"/>
  <c r="H74" i="6"/>
  <c r="G74" i="6"/>
  <c r="N69" i="6"/>
  <c r="N74" i="6" s="1"/>
  <c r="L69" i="6"/>
  <c r="J69" i="6"/>
  <c r="J74" i="6" s="1"/>
  <c r="H69" i="6"/>
  <c r="N52" i="6"/>
  <c r="L52" i="6"/>
  <c r="J52" i="6"/>
  <c r="H52" i="6"/>
  <c r="M50" i="6"/>
  <c r="L50" i="6"/>
  <c r="K50" i="6"/>
  <c r="I50" i="6"/>
  <c r="H50" i="6"/>
  <c r="G50" i="6"/>
  <c r="N37" i="6"/>
  <c r="N50" i="6" s="1"/>
  <c r="L37" i="6"/>
  <c r="J37" i="6"/>
  <c r="J50" i="6" s="1"/>
  <c r="H37" i="6"/>
  <c r="M36" i="6"/>
  <c r="L36" i="6"/>
  <c r="K36" i="6"/>
  <c r="I36" i="6"/>
  <c r="H36" i="6"/>
  <c r="G36" i="6"/>
  <c r="N27" i="6"/>
  <c r="N36" i="6" s="1"/>
  <c r="L27" i="6"/>
  <c r="J27" i="6"/>
  <c r="J36" i="6" s="1"/>
  <c r="H27" i="6"/>
  <c r="M26" i="6"/>
  <c r="L26" i="6"/>
  <c r="K26" i="6"/>
  <c r="I26" i="6"/>
  <c r="H26" i="6"/>
  <c r="G26" i="6"/>
  <c r="N23" i="6"/>
  <c r="L23" i="6"/>
  <c r="J23" i="6"/>
  <c r="H23" i="6"/>
  <c r="N17" i="6"/>
  <c r="N26" i="6" s="1"/>
  <c r="L17" i="6"/>
  <c r="J17" i="6"/>
  <c r="J26" i="6" s="1"/>
  <c r="H17" i="6"/>
  <c r="J100" i="4"/>
  <c r="J102" i="4" s="1"/>
  <c r="I100" i="4"/>
  <c r="I102" i="4" s="1"/>
  <c r="H100" i="4"/>
  <c r="H102" i="4" s="1"/>
  <c r="G100" i="4"/>
  <c r="G102" i="4" s="1"/>
  <c r="F100" i="4"/>
  <c r="F102" i="4" s="1"/>
  <c r="E100" i="4"/>
  <c r="E102" i="4" s="1"/>
  <c r="D100" i="4"/>
  <c r="D102" i="4" s="1"/>
  <c r="C100" i="4"/>
  <c r="C102" i="4" s="1"/>
  <c r="J96" i="4"/>
  <c r="I96" i="4"/>
  <c r="H96" i="4"/>
  <c r="G96" i="4"/>
  <c r="F96" i="4"/>
  <c r="E96" i="4"/>
  <c r="D96" i="4"/>
  <c r="C96" i="4"/>
  <c r="J90" i="4"/>
  <c r="I90" i="4"/>
  <c r="H90" i="4"/>
  <c r="G90" i="4"/>
  <c r="F90" i="4"/>
  <c r="E90" i="4"/>
  <c r="D90" i="4"/>
  <c r="C90" i="4"/>
  <c r="J85" i="4"/>
  <c r="I85" i="4"/>
  <c r="H85" i="4"/>
  <c r="G85" i="4"/>
  <c r="F85" i="4"/>
  <c r="E85" i="4"/>
  <c r="D85" i="4"/>
  <c r="C85" i="4"/>
  <c r="J79" i="4"/>
  <c r="I79" i="4"/>
  <c r="H79" i="4"/>
  <c r="G79" i="4"/>
  <c r="F79" i="4"/>
  <c r="E79" i="4"/>
  <c r="D79" i="4"/>
  <c r="C79" i="4"/>
  <c r="J64" i="4"/>
  <c r="J106" i="4" s="1"/>
  <c r="H64" i="4"/>
  <c r="H106" i="4" s="1"/>
  <c r="F64" i="4"/>
  <c r="F106" i="4" s="1"/>
  <c r="D64" i="4"/>
  <c r="D106" i="4" s="1"/>
  <c r="J59" i="4"/>
  <c r="I59" i="4"/>
  <c r="H59" i="4"/>
  <c r="H61" i="4" s="1"/>
  <c r="H63" i="4" s="1"/>
  <c r="H105" i="4" s="1"/>
  <c r="H107" i="4" s="1"/>
  <c r="G59" i="4"/>
  <c r="F59" i="4"/>
  <c r="F61" i="4" s="1"/>
  <c r="F63" i="4" s="1"/>
  <c r="F105" i="4" s="1"/>
  <c r="F107" i="4" s="1"/>
  <c r="E59" i="4"/>
  <c r="D59" i="4"/>
  <c r="C59" i="4"/>
  <c r="J56" i="4"/>
  <c r="I56" i="4"/>
  <c r="H56" i="4"/>
  <c r="G56" i="4"/>
  <c r="F56" i="4"/>
  <c r="E56" i="4"/>
  <c r="D56" i="4"/>
  <c r="C56" i="4"/>
  <c r="J51" i="4"/>
  <c r="I51" i="4"/>
  <c r="H51" i="4"/>
  <c r="G51" i="4"/>
  <c r="F51" i="4"/>
  <c r="E51" i="4"/>
  <c r="D51" i="4"/>
  <c r="C51" i="4"/>
  <c r="J46" i="4"/>
  <c r="I46" i="4"/>
  <c r="H46" i="4"/>
  <c r="G46" i="4"/>
  <c r="F46" i="4"/>
  <c r="E46" i="4"/>
  <c r="D46" i="4"/>
  <c r="C46" i="4"/>
  <c r="J40" i="4"/>
  <c r="I40" i="4"/>
  <c r="H40" i="4"/>
  <c r="G40" i="4"/>
  <c r="F40" i="4"/>
  <c r="E40" i="4"/>
  <c r="D40" i="4"/>
  <c r="C40" i="4"/>
  <c r="J34" i="4"/>
  <c r="I34" i="4"/>
  <c r="H34" i="4"/>
  <c r="G34" i="4"/>
  <c r="F34" i="4"/>
  <c r="E34" i="4"/>
  <c r="D34" i="4"/>
  <c r="C34" i="4"/>
  <c r="J18" i="4"/>
  <c r="I18" i="4"/>
  <c r="I17" i="4" s="1"/>
  <c r="I30" i="4" s="1"/>
  <c r="H18" i="4"/>
  <c r="G18" i="4"/>
  <c r="F18" i="4"/>
  <c r="E18" i="4"/>
  <c r="E17" i="4" s="1"/>
  <c r="E30" i="4" s="1"/>
  <c r="D18" i="4"/>
  <c r="D17" i="4" s="1"/>
  <c r="D30" i="4" s="1"/>
  <c r="C18" i="4"/>
  <c r="J17" i="4"/>
  <c r="J30" i="4" s="1"/>
  <c r="H17" i="4"/>
  <c r="H30" i="4" s="1"/>
  <c r="G17" i="4"/>
  <c r="G30" i="4" s="1"/>
  <c r="F17" i="4"/>
  <c r="F30" i="4" s="1"/>
  <c r="C17" i="4"/>
  <c r="C30" i="4" s="1"/>
  <c r="J61" i="4" l="1"/>
  <c r="J63" i="4" s="1"/>
  <c r="J105" i="4" s="1"/>
  <c r="J107" i="4" s="1"/>
  <c r="C61" i="4"/>
  <c r="C63" i="4" s="1"/>
  <c r="C105" i="4" s="1"/>
  <c r="G61" i="4"/>
  <c r="G63" i="4" s="1"/>
  <c r="G105" i="4" s="1"/>
  <c r="D61" i="4"/>
  <c r="D63" i="4" s="1"/>
  <c r="D105" i="4" s="1"/>
  <c r="D107" i="4" s="1"/>
  <c r="N223" i="6"/>
  <c r="J99" i="6"/>
  <c r="J101" i="6" s="1"/>
  <c r="E61" i="4"/>
  <c r="E63" i="4" s="1"/>
  <c r="E105" i="4" s="1"/>
  <c r="I61" i="4"/>
  <c r="I63" i="4" s="1"/>
  <c r="I105" i="4" s="1"/>
  <c r="N99" i="6"/>
  <c r="N101" i="6" s="1"/>
  <c r="N226" i="6" s="1"/>
  <c r="N228" i="6" s="1"/>
  <c r="J223" i="6"/>
  <c r="J226" i="6" l="1"/>
  <c r="J228" i="6" s="1"/>
</calcChain>
</file>

<file path=xl/sharedStrings.xml><?xml version="1.0" encoding="utf-8"?>
<sst xmlns="http://schemas.openxmlformats.org/spreadsheetml/2006/main" count="925" uniqueCount="464">
  <si>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</si>
  <si>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</si>
  <si>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</si>
  <si>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</si>
  <si>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</si>
  <si>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</si>
  <si>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</si>
  <si>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</si>
  <si>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</si>
  <si>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</si>
  <si>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</si>
  <si>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</si>
  <si>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</si>
  <si>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</si>
  <si>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</si>
  <si>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</si>
  <si>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</si>
  <si>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</si>
  <si>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</si>
  <si>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</si>
  <si>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</si>
  <si>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</si>
  <si>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</si>
  <si>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</si>
  <si>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</si>
  <si>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</si>
  <si>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</si>
  <si>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</si>
  <si>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</si>
  <si>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</si>
  <si>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</si>
  <si>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</si>
  <si>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</si>
  <si>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</si>
  <si>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</si>
  <si>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</si>
  <si>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</si>
  <si>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</si>
  <si>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</si>
  <si>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</si>
  <si>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</si>
  <si>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</si>
  <si>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</si>
  <si>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</si>
  <si>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</si>
  <si>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</si>
  <si>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</si>
  <si>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</si>
  <si>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</si>
  <si>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</si>
  <si>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</si>
  <si>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</si>
  <si>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</si>
  <si>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</si>
  <si>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</si>
  <si>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</si>
  <si>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</si>
  <si>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</si>
  <si>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</si>
  <si>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</si>
  <si>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</si>
  <si>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</si>
  <si>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</si>
  <si>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</si>
  <si>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</si>
  <si>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</si>
  <si>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</si>
  <si>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</si>
  <si>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</si>
  <si>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</si>
  <si>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</si>
  <si>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</si>
  <si>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</si>
  <si>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</si>
  <si>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</si>
  <si>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</si>
  <si>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</si>
  <si>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</si>
  <si>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</si>
  <si>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</si>
  <si>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</si>
  <si>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</si>
  <si>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</si>
  <si>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</si>
  <si>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</si>
  <si>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</si>
  <si>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</si>
  <si>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</si>
  <si>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</si>
  <si>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</si>
  <si>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</si>
  <si>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</si>
  <si>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</si>
  <si>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</si>
  <si>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</si>
  <si>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</si>
  <si>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</si>
  <si>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</si>
  <si>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</si>
  <si>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</si>
  <si>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</si>
  <si>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</si>
  <si>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</si>
  <si>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</si>
  <si>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</si>
  <si>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</si>
  <si>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</si>
  <si>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</si>
  <si>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</si>
  <si>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</si>
  <si>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</si>
  <si>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</si>
  <si>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</si>
  <si>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</si>
  <si>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</si>
  <si>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</si>
  <si>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</si>
  <si>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</si>
  <si>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</si>
  <si>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</si>
  <si>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</si>
  <si>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</si>
  <si>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</si>
  <si>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</si>
  <si>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</si>
  <si>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</si>
  <si>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</si>
  <si>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</si>
  <si>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</si>
  <si>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</si>
  <si>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</si>
  <si>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</si>
  <si>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</si>
  <si>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</si>
  <si>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</si>
  <si>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</si>
  <si>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</si>
  <si>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</si>
  <si>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</si>
  <si>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E.1.01.01.51.000</t>
  </si>
  <si>
    <t>Addizionale comunale IRPEF</t>
  </si>
  <si>
    <t>E.1.01.01.16.000</t>
  </si>
  <si>
    <t>E.1.01.01.06.000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</si>
  <si>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</si>
  <si>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</si>
  <si>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</si>
  <si>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</si>
  <si>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</si>
  <si>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</si>
  <si>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</si>
  <si>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</si>
  <si>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</si>
  <si>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</si>
  <si>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</si>
  <si>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</si>
  <si>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</si>
  <si>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</si>
  <si>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</si>
  <si>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</si>
  <si>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</si>
  <si>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</si>
  <si>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</si>
  <si>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</si>
  <si>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</si>
  <si>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</si>
  <si>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</si>
  <si>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</si>
  <si>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</si>
  <si>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</si>
  <si>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</si>
  <si>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</si>
  <si>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</si>
  <si>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</si>
  <si>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</si>
  <si>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</si>
  <si>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</si>
  <si>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</si>
  <si>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2025
 (dati cumulati dal 1/1 al 31/3)</t>
  </si>
  <si>
    <t>Dati a tutto il secondo trimestre 2025
 (dati cumulati dal 1/1 al 30/6)</t>
  </si>
  <si>
    <t>Dati a tutto il terzo trimestre 2025
 dati cumulati dal 1/1 al 30/9)</t>
  </si>
  <si>
    <t>Dati a tutto il quarto trimestre 2025
 (dati cumulati dal 1/1 al 31/12)</t>
  </si>
  <si>
    <t>Tassa smaltimento rifiuti solidi urbani</t>
  </si>
  <si>
    <t>E.1.01.01.53.000</t>
  </si>
  <si>
    <t>Imposta comunale sulla pubblicità e diritto sulle pubbliche affissioni</t>
  </si>
  <si>
    <t>E.1.01.01.08.000</t>
  </si>
  <si>
    <t>Imposta comunale sugli immobili (ICI)</t>
  </si>
  <si>
    <t/>
  </si>
  <si>
    <t>Altro...</t>
  </si>
  <si>
    <t>1.0101 - 10301/10301/99 - MAGGIORI ACCERTAMENTI ICI (Ex Cap. 10301)</t>
  </si>
  <si>
    <t>E.1.01.01.08.000 - Imposta comunale sugli immobili (ICI)</t>
  </si>
  <si>
    <t xml:space="preserve"> - </t>
  </si>
  <si>
    <t>Dodicesimi</t>
  </si>
  <si>
    <t>1.0101 - 10601/10601/99 - ADDIZIONALE COMUNALE IRPEF (Ex Cap. 10601)</t>
  </si>
  <si>
    <t>E.1.01.01.16.000 - Addizionale comunale IRPEF</t>
  </si>
  <si>
    <t>1.0101 - 10701/10701/99 - IMPOSTA COMUNALE SUGLI IMMOBILI IMU/ICI (Ex Cap. 10701)</t>
  </si>
  <si>
    <t>E.1.01.01.06.000 - Imposta municipale propria</t>
  </si>
  <si>
    <t>E.1.01.01.06.001 - Imposta municipale propria riscossa a seguito dell'attività ordinaria di gestione</t>
  </si>
  <si>
    <t>1.0101 - 11251/11251/99 - TARI (Ex Cap. 11251)</t>
  </si>
  <si>
    <t>E.1.01.01.51.000 - Tassa smaltimento rifiuti solidi urbani</t>
  </si>
  <si>
    <t>E.1.01.01.51.001 - Tassa smaltimento rifiuti solidi urbani riscossa a seguito dell'attività ordinaria di gestione</t>
  </si>
  <si>
    <t>1.0101 - 11252/11252/99 - TARI ANNI PREGRESSI (Ex Cap. 11252)</t>
  </si>
  <si>
    <t>1.0301 - 11301/11301/99 - FONDO DI SOLIDARIETA' (Ex Cap. 11301)</t>
  </si>
  <si>
    <t>E.1.03.01.01.000 - Fondi perequativi dallo Stato</t>
  </si>
  <si>
    <t>E.1.03.01.01.001 - Fondi perequativi dallo Stato</t>
  </si>
  <si>
    <t>1.0301 - 11303/11303/99 - FONDO DI SOLIDARIETA' COMUNALE - ASILI NIDO (Ex Cap. 11303)</t>
  </si>
  <si>
    <t>2.0101 - 3009/3009/99 - CONTRIBUTO PA DIGITALE CLOUD (Ex Cap. 3009)</t>
  </si>
  <si>
    <t>E.2.01.01.01.000 - Trasferimenti correnti da Amministrazioni Centrali</t>
  </si>
  <si>
    <t>Manuale</t>
  </si>
  <si>
    <t>2.0101 - 20001/20001/99 - CONSORZIO BACINO IMBRIFERO MONTANO SCRIVIA -SOVRACANONI ARRETRATI (Ex Cap. 20001)</t>
  </si>
  <si>
    <t>E.2.01.01.04.000 - Trasferimenti correnti da organismi interni e/o unità locali della amministrazione</t>
  </si>
  <si>
    <t>E.2.01.01.04.001 - Trasferimenti correnti da organismi interni e/o unità locali della amministrazione</t>
  </si>
  <si>
    <t>2.0101 - 20401/20401/99 - TRASFERIMENTI CORRENTI DELLO STATO: CONTRIBUTO PER LO SVILUPPO ED INVESTIMENTI (Ex Cap. 20401)</t>
  </si>
  <si>
    <t>2.0101 - 20501/20501/99 - TRASFERIMENTI CORRENTI DELLO STATO: CONTRIBUTO FINALITA' DIVERSE (Ex Cap. 20501)</t>
  </si>
  <si>
    <t>2.0101 - 20511/20511/99 - rimborso spese referendum ed elezioni (Ex Cap. 20511)</t>
  </si>
  <si>
    <t>E.2.01.01.01.001 - Trasferimenti correnti da Ministeri</t>
  </si>
  <si>
    <t>2.0101 - 21101/21101/99 - RIMBORSO FINPIEMONTE MUTUO CIMITERO (Ex Cap. 21101)</t>
  </si>
  <si>
    <t>E.2.01.01.02.000 - Trasferimenti correnti da Amministrazioni Locali</t>
  </si>
  <si>
    <t>E.2.01.01.02.001 - Trasferimenti correnti da Regioni e province autonome</t>
  </si>
  <si>
    <t>2.0101 - 21102/21102/99 - CONTRIBUTO REGIONALE PER IL RISTORO AI PRIVATI PER DANNI METEOROLOGICI (Ex Cap. 21102)</t>
  </si>
  <si>
    <t>2.0101 - 21111/21111/99 - CONTRIBUTO INDENNITA' DEI SINDACI (Ex Cap. 21111)</t>
  </si>
  <si>
    <t>3.0100 - 30051/30051/99 - CANONE PATRIMONIALE UNICO (Ex Cap. 30051)</t>
  </si>
  <si>
    <t>E.3.01.03.01.000 - Canoni e concessioni e diritti reali di godimento</t>
  </si>
  <si>
    <t>3.0100 - 30101/30101/99 - PROVENTI DIRITTI DI SEGRETERIA (Ex Cap. 30101)</t>
  </si>
  <si>
    <t>E.3.01.02.01.000 - Entrate dalla vendita di servizi</t>
  </si>
  <si>
    <t>E.3.01.02.01.032 - Proventi da diritti di segreteria e rogito</t>
  </si>
  <si>
    <t>3.0100 - 30201/30201/99 - PROVENTI DIRITTI DI SEGRETERIA AD ESCLUSIVO VANTAGGIO DEL COMUNE (Ex Cap. 30201)</t>
  </si>
  <si>
    <t>E.3.01.02.01.999 - Proventi da servizi n.a.c.</t>
  </si>
  <si>
    <t>3.0100 - 30701/30701/99 - PROVENTI DEL SERVIZIO DI ILLUMINAZIONE VOTIVA (Ex Cap. 30701)</t>
  </si>
  <si>
    <t>E.3.01.02.01.014 - Proventi da trasporti funebri, pompe funebri, illuminazione votiva</t>
  </si>
  <si>
    <t>3.0100 - 31201/31201/99 - PROVENTI AFFITTI FONDI RUSTICI (Ex Cap. 31201)</t>
  </si>
  <si>
    <t>E.3.01.03.02.000 - Fitti, noleggi e locazioni</t>
  </si>
  <si>
    <t>E.3.01.03.02.001 - Fitti di terreni e diritti di sfruttamento di giacimenti e risorse naturali</t>
  </si>
  <si>
    <t>3.0100 - 40101/40101/99 - PROVENTI CONCESSIONI CIMITERIALI (Ex Cap. 40101)</t>
  </si>
  <si>
    <t>E.3.01.03.01.001 - Diritti reali di godimento</t>
  </si>
  <si>
    <t>3.0300 - 31301/31301/99 - INTERESSI ATTIVI DIVERSI (Ex Cap. 31301)</t>
  </si>
  <si>
    <t>E.3.03.03.04.000 - Interessi attivi da depositi bancari o postali</t>
  </si>
  <si>
    <t>E.3.03.03.04.001 - Interessi attivi da depositi bancari o postali</t>
  </si>
  <si>
    <t>3.0500 - 31501/31501/99 - INTROITI E RIMBORSI DIVERSI (Ex Cap. 31501)</t>
  </si>
  <si>
    <t>E.3.05.99.99.000 - Altre entrate correnti n.a.c.</t>
  </si>
  <si>
    <t>E.3.05.99.99.999 - Altre entrate correnti n.a.c.</t>
  </si>
  <si>
    <t>4.0200 - 3007/3007/99 - CONTRIBUTO PA DIGITALE SPID CIE (Ex Cap. 3007)</t>
  </si>
  <si>
    <t>E.4.02.01.01.000 - Contributi agli investimenti da Amministrazioni Centrali</t>
  </si>
  <si>
    <t>E.4.02.01.01.001 - Contributi agli investimenti da Ministeri</t>
  </si>
  <si>
    <t>4.0200 - 3008/3008/99 - CONTRIBUTO PA DIGITALE PNPD (Ex Cap. 3008)</t>
  </si>
  <si>
    <t>4.0200 - 3010/3010/99 - CONTRIBUTO DIGITALE APP IO (Ex Cap. 3010)</t>
  </si>
  <si>
    <t>4.0200 - 3011/3011/99 - CONTRIBUTO PA DIGITALE PAGOPA (Ex Cap. 3011)</t>
  </si>
  <si>
    <t>4.0200 - 3012/3012/99 - PNRR NOTIFICHE DIGITALI PA DIGITALE</t>
  </si>
  <si>
    <t>4.0200 - 3013/3013/99 - ANAGRAFE NAZIONALE STATO CIVILE (ANSC) PA DIGITALE</t>
  </si>
  <si>
    <t>4.0200 - 3056/4056/1 - MESSA IN SICUREZZA ANNO 2024 EX 83MILA</t>
  </si>
  <si>
    <t>4.0200 - 6130/6130/99 - PNRR_ MESSA IN SICUREZZA EDIFICI E TERRITORIO ANNO 2023: messa in sicurezza del territorio a rischio idrogeologico: regimazione delle acque e riordino idraulico dei rii” – CUP E98H22000460001. (Ex Cap. 6130)</t>
  </si>
  <si>
    <t>4.0200 - 30000/30000/99 - RIPRISTINO S.C. IN LOCALITA’ MOSSABELLA” - AL_A18_615_19_081- CUP E97H22001600002 (Ex Cap. 30000)</t>
  </si>
  <si>
    <t>E.4.02.01.02.000 - Contributi agli investimenti da Amministrazioni Locali</t>
  </si>
  <si>
    <t>E.4.02.01.02.001 - Contributi agli investimenti da Regioni e province autonome</t>
  </si>
  <si>
    <t>4.0200 - 40301/40301/99 - FINANZIAMENTO NUOVI PROGETI DI INTERVENTI (Ex Cap. 40301)</t>
  </si>
  <si>
    <t>4.0200 - 40311/40311/99 - CONTRIBUTO ERARIALE MESSA IN SICUREZZA EDIFICI E TERRITORIO (Ex Cap. 40311)</t>
  </si>
  <si>
    <t>4.0200 - 40312/40312/99 - CONTRIBUTO MESSA IN SICUREZZA DELLE STRADE (Ex Cap. 40312)</t>
  </si>
  <si>
    <t>4.0200 - 40961/40961/99 - CONTRIBUTO GAL GIAROLO MISURA 7.6.4 (Ex Cap. 40961)</t>
  </si>
  <si>
    <t>E.4.02.05.99.000 - Altri contributi agli investimenti dall'Unione Europea</t>
  </si>
  <si>
    <t>E.4.02.05.99.999 - Altri contributi agli investimenti dall'Unione Europea</t>
  </si>
  <si>
    <t>4.0200 - 40981/40981/99 - CONTRIBUTO REGIONALE PER CALAMITA' NATURALI (Ex Cap. 40981)</t>
  </si>
  <si>
    <t>4.0200 - 40991/40991/99 - CONTRIBUTO REGIONALE PER RIORDINO IDRAULICO DEL RIO (Ex Cap. 40991)</t>
  </si>
  <si>
    <t>4.0200 - 41401/41401/99 - CONTRIBUTO REGIONALE PER P.I. (Ex Cap. 41401)</t>
  </si>
  <si>
    <t>4.0300 - 1020/1020/99 - CONTRIBUTO PROVINCIA PER PISTA CICLABILE (Ex Cap. 1020)</t>
  </si>
  <si>
    <t>E.4.03.10.02.000 - Altri trasferimenti in conto capitale da Amministrazioni Locali</t>
  </si>
  <si>
    <t>4.0300 - 1021/1020/100 - RIPRISTINO DELLA STRADA INTERPODERALE BUIA - CUP E98H2400084002</t>
  </si>
  <si>
    <t>E.4.03.10.02.001 - Altri trasferimenti in conto capitale da Regioni e province autonome</t>
  </si>
  <si>
    <t>9.0100 - 60101/60101/99 - RITENUTE PREVIDENZIALI (Ex Cap. 60101)</t>
  </si>
  <si>
    <t>E.9.01.02.02.000 - Ritenute previdenziali e assistenziali su redditi da lavoro dipendente per conto terzi</t>
  </si>
  <si>
    <t>E.9.01.02.02.001 - Ritenute previdenziali e assistenziali su redditi da lavoro dipendente per conto terzi</t>
  </si>
  <si>
    <t>Tredicesimi</t>
  </si>
  <si>
    <t>9.0100 - 60201/60201/99 - RITENUTE ERARIALI (Ex Cap. 60201)</t>
  </si>
  <si>
    <t>E.9.01.02.01.000 - Ritenute erariali su redditi da lavoro dipendente per conto terzi</t>
  </si>
  <si>
    <t>E.9.01.02.01.001 - Ritenute erariali su redditi da lavoro dipendente per conto terzi</t>
  </si>
  <si>
    <t>9.0100 - 60211/60211/99 - RITENUTE ERARIALI PROFESSIONISTI (Ex Cap. 60211)</t>
  </si>
  <si>
    <t>E.9.01.03.01.000 - Ritenute erariali su redditi da lavoro autonomo per conto terzi</t>
  </si>
  <si>
    <t>E.9.01.03.01.001 - Ritenute erariali su redditi da lavoro autonomo per conto terzi</t>
  </si>
  <si>
    <t>9.0100 - 60251/60251/99 - TRATTENUTA IVA SPLIT PAYMENT (Ex Cap. 60251)</t>
  </si>
  <si>
    <t>E.9.01.01.02.000 - Ritenute per scissione contabile IVA (split payment)</t>
  </si>
  <si>
    <t>E.9.01.01.02.001 - Ritenute per scissione contabile IVA (split payment)</t>
  </si>
  <si>
    <t>9.0100 - 60301/60301/99 - RITENUTE SINDACALI (Ex Cap. 60301)</t>
  </si>
  <si>
    <t>E.9.01.02.99.000 - Altre ritenute al personale dipendente per conto di terzi</t>
  </si>
  <si>
    <t>E.9.01.02.99.999 - Altre ritenute al personale dipendente per conto di terzi</t>
  </si>
  <si>
    <t>9.0100 - 60601/60601/99 - RIMBORSO ANTICIPO ECONOMATO (Ex Cap. 60601)</t>
  </si>
  <si>
    <t>E.9.01.99.03.000 - Rimborso di fondi economali e carte aziendali</t>
  </si>
  <si>
    <t>E.9.01.99.03.001 - Rimborso di fondi economali e carte aziendali</t>
  </si>
  <si>
    <t>9.0200 - 60401/60401/99 - DEPOSITI CAUZIONALI (Ex Cap. 60401)</t>
  </si>
  <si>
    <t>E.9.02.04.01.000 - Costituzione di depositi cauzionali o contrattuali di terzi</t>
  </si>
  <si>
    <t>E.9.02.04.01.001 - Costituzione di depositi cauzionali o contrattuali di terzi</t>
  </si>
  <si>
    <t>9.0200 - 60501/60501/99 - SPESE CONTO DI TERZI (Ex Cap. 60501)</t>
  </si>
  <si>
    <t>E.9.02.99.99.000 - Altre entrate per conto terzi</t>
  </si>
  <si>
    <t>E.9.02.99.99.999 - Altre entrate per conto terzi</t>
  </si>
  <si>
    <t>9.0200 - 90711/90711/99 - INCASSI CIE DA RIVERSARE ALLO STATO (Ex Cap. 90711)</t>
  </si>
  <si>
    <t>E.9.02.02.01.000 - Trasferimenti da Amministrazioni Centrali per operazioni conto terzi</t>
  </si>
  <si>
    <t>E.9.02.02.01.001 - Trasferimenti da Ministeri per operazioni conto terzi</t>
  </si>
  <si>
    <t>9.0200 - 92501/92501/99 - ADDIZIONALE PROVINCIALE (TEFA) SU RUOLO TARI (Ex Cap. 92501)</t>
  </si>
  <si>
    <t>E.9.02.05.01.000 - Riscossione di imposte di natura corrente per conto di terzi</t>
  </si>
  <si>
    <t>01.02.1 - 10/10120/1011 - RETRIBUZIONI FISSE - PERSONALE DELLA SEGRETERIA GENERALE (Ex Cap. 101201011)</t>
  </si>
  <si>
    <t>U.1.01.01.01.000 - Retribuzioni in denaro</t>
  </si>
  <si>
    <t>01.02.1 - 10/10120/1012 - RETRIBUZIONI FISSE - SEGRETARIO COMUNALE (Ex Cap. 101201012)</t>
  </si>
  <si>
    <t>U.1.01.01.01.003 - Straordinario per il personale a tempo indeterminato</t>
  </si>
  <si>
    <t>01.02.1 - 10/10120/1021 - CONTRIBUTI PREVIDENZIALI A CARICO ENTE - PERSONALE DEL SERVIZIO SEGRETERIA GENERALE (Ex Cap. 101201021)</t>
  </si>
  <si>
    <t>U.1.01.02.01.000 - Contributi sociali effettivi a carico dell'ente</t>
  </si>
  <si>
    <t>U.1.01.02.01.001 - Contributi obbligatori per il personale</t>
  </si>
  <si>
    <t>01.02.1 - 10/10120/1022 - CONTRIBUTI PREVIDENZIALI - SEGRETARIO COMUNALE (Ex Cap. 101201022)</t>
  </si>
  <si>
    <t>01.02.1 - 10/10120/1031 - STRAORDINARI ELETTORALI (Ex Cap. 101201031)</t>
  </si>
  <si>
    <t>01.02.1 - 10/10120/1051 - CONTRIBUTI STRAORDINARIO ELETTORALE (Ex Cap. 101201051)</t>
  </si>
  <si>
    <t>01.01.1 - 70/10110/3051 - IRAP DI CARICA AL SINDACO ED AI MEMBRI DELLA GIUNTA COMUNALE (Ex Cap. 101103051)</t>
  </si>
  <si>
    <t>U.1.02.01.01.000 - Imposta regionale sulle attività produttive (IRAP)</t>
  </si>
  <si>
    <t>U.1.02.01.01.001 - Imposta regionale sulle attività produttive (IRAP)</t>
  </si>
  <si>
    <t>01.02.1 - 70/10120/1061 - IRAP RETRIBUZIONE FISSE- PERSONALE DELLA SEGRETERIA GENERALE (Ex Cap. 101201061)</t>
  </si>
  <si>
    <t>01.02.1 - 70/10120/1071 - IRAP RETRIBUZIONE FISSE - SEGRETARIO COMUNALE (Ex Cap. 101201071)</t>
  </si>
  <si>
    <t>01.02.1 - 70/10120/1091 - IRAP STRAORDINARIO ELETTORALE (Ex Cap. 101201091)</t>
  </si>
  <si>
    <t>01.01.1 - 30/10110/3031 - INDENNITA' DI CARICA AL SINDACO ED AI MEMBRI DELLA GIUNTA COMUNALE (Ex Cap. 101103031)</t>
  </si>
  <si>
    <t>U.1.03.02.01.000 - Organi e incarichi istituzionali dell'amministrazione</t>
  </si>
  <si>
    <t>U.1.03.02.01.001 - Organi istituzionali dell'amministrazione - Indennità</t>
  </si>
  <si>
    <t>01.01.1 - 30/10110/3071 - COMPENSO COLLEGIO REVISORI DEI CONTI (Ex Cap. 101103071)</t>
  </si>
  <si>
    <t>U.1.03.02.01.008 - Compensi agli organi istituzionali di revisione, di controllo ed altri incarichi istituzionali dell'amministrazione</t>
  </si>
  <si>
    <t>Percentuale</t>
  </si>
  <si>
    <t>01.02.1 - 30/10120/2011 - FORNITURE VARIE DEGLI UFFICI (Ex Cap. 101202011)</t>
  </si>
  <si>
    <t>U.1.03.01.02.000 - Altri beni di consumo</t>
  </si>
  <si>
    <t>01.02.1 - 30/10120/2021 - assistenza software (Ex Cap. 101202021)</t>
  </si>
  <si>
    <t>U.1.03.02.07.000 - Utilizzo di beni di terzi</t>
  </si>
  <si>
    <t>U.1.03.02.07.006 - Licenze d'uso per software</t>
  </si>
  <si>
    <t>01.02.1 - 30/10120/2031 - noleggio fotocopiatrice (Ex Cap. 101202031)</t>
  </si>
  <si>
    <t>U.1.03.02.07.004 - Noleggi di hardware</t>
  </si>
  <si>
    <t>01.02.1 - 30/10120/3021 - SPESE PER LA C.E.M. (Ex Cap. 101203021)</t>
  </si>
  <si>
    <t>U.1.03.02.99.000 - Altri servizi</t>
  </si>
  <si>
    <t>U.1.03.02.99.999 - Altri servizi diversi n.a.c.</t>
  </si>
  <si>
    <t>01.02.1 - 30/10120/3031 - SPESE PER SERVIZIO DI TESORERIA (Ex Cap. 101203031)</t>
  </si>
  <si>
    <t>U.1.03.02.17.000 - Servizi finanziari</t>
  </si>
  <si>
    <t>01.02.1 - 30/10120/3051 - SPESE PER SITO ISTITUZIONALE DELL'ENTE (Ex Cap. 101203051)</t>
  </si>
  <si>
    <t>U.1.03.02.19.000 - Servizi informatici e di telecomunicazioni</t>
  </si>
  <si>
    <t>U.1.03.02.19.001 - Gestione e manutenzione applicazioni</t>
  </si>
  <si>
    <t>01.02.1 - 30/10120/5031 - spese seggio elettorale (Ex Cap. 101205031)</t>
  </si>
  <si>
    <t>U.1.03.02.99.004 - Altre spese per consultazioni elettorali dell'ente</t>
  </si>
  <si>
    <t>01.03.1 - 30/10/309 - SPESE PER REALIZZAZIONE CLOUD DIGITALE (Ex Cap. 100309)</t>
  </si>
  <si>
    <t>01.03.1 - 30/10120/2041 - servizio di supporto ufficio finanziario (Ex Cap. 101202041)</t>
  </si>
  <si>
    <t>01.03.1 - 30/10120/2081 - INCARICO RSPP (Ex Cap. 101202081)</t>
  </si>
  <si>
    <t>U.1.03.02.13.000 - Servizi ausiliari per il funzionamento dell'ente</t>
  </si>
  <si>
    <t>U.1.03.02.13.999 - Altri servizi ausiliari n.a.c.</t>
  </si>
  <si>
    <t>01.04.1 - 30/10120/2121 - INCARICO TRIBUTI (Ex Cap. 101202121)</t>
  </si>
  <si>
    <t>01.05.1 - 30/10120/3071 - CANONE ENERGIA ELETTRICA (Ex Cap. 101203071)</t>
  </si>
  <si>
    <t>U.1.03.02.05.000 - Utenze e canoni</t>
  </si>
  <si>
    <t>U.1.03.02.05.004 - Energia elettrica</t>
  </si>
  <si>
    <t>01.05.1 - 30/10120/3081 - CANONE RISCALDAMENTO (Ex Cap. 101203081)</t>
  </si>
  <si>
    <t>U.1.03.02.05.006 - Gas</t>
  </si>
  <si>
    <t>01.05.1 - 30/10120/3091 - CANONE ACQUA (Ex Cap. 101203091)</t>
  </si>
  <si>
    <t>U.1.03.02.05.005 - Acqua</t>
  </si>
  <si>
    <t>01.05.1 - 30/10120/3271 - CANONE TELEFONICO (Ex Cap. 101203271)</t>
  </si>
  <si>
    <t>U.1.03.02.05.001 - Telefonia fissa</t>
  </si>
  <si>
    <t>01.11.1 - 10/11040/5012 - SPESE PER LA GESTIONE DEL CANILE</t>
  </si>
  <si>
    <t>U.1.03.02.99.003 - Quote di associazioni</t>
  </si>
  <si>
    <t>01.11.1 - 30/1012/271 - INCARICHI PROFESSIONALI (Ex Cap. 10120271)</t>
  </si>
  <si>
    <t>U.1.03.02.11.000 - Prestazioni professionali e specialistiche</t>
  </si>
  <si>
    <t>U.1.03.02.11.999 - Altre prestazioni professionali e specialistiche n.a.c.</t>
  </si>
  <si>
    <t>01.11.1 - 30/10120/2051 - GESTIONE ELABORAZIONE STIPENDI (Ex Cap. 101202051)</t>
  </si>
  <si>
    <t>U.1.03.02.13.005 - Servizi ausiliari a beneficio del personale</t>
  </si>
  <si>
    <t>01.11.1 - 30/10120/2071 - GESTIONE IVA COMMERCIALE (Ex Cap. 101202071)</t>
  </si>
  <si>
    <t>01.11.1 - 30/10120/2091 - INCARICO DPO (Ex Cap. 101202091)</t>
  </si>
  <si>
    <t>01.11.1 - 30/10120/2101 - SPESE ECONOMO (Ex Cap. 101202101)</t>
  </si>
  <si>
    <t>01.11.1 - 800/10811/3051 - SPESE PER POLIZZE ASSICURATIVE</t>
  </si>
  <si>
    <t>04.06.1 - 30/10450/3031 - SPESE PER IL SERVIZIO DI TRASPORTO SCOLASTICO (Ex Cap. 104503031)</t>
  </si>
  <si>
    <t>U.1.03.02.15.000 - Contratti di servizio pubblico</t>
  </si>
  <si>
    <t>U.1.03.02.15.002 - Contratti di servizio di trasporto scolastico</t>
  </si>
  <si>
    <t>04.06.1 - 30/10450/3041 - CEDOLE LIBRARIE (Ex Cap. 104503041)</t>
  </si>
  <si>
    <t>U.1.03.01.02.999 - Altri beni e materiali di consumo n.a.c.</t>
  </si>
  <si>
    <t>09.03.1 - 30/10950/3061 - SPESA PER LA GESTIONE DEL SERVIZIO DA PARTE DELLA 5 VALLI SERVIZI S.R.L. (Ex Cap. 109503061)</t>
  </si>
  <si>
    <t>U.1.03.02.15.004 - Contratti di servizio per la raccolta rifiuti</t>
  </si>
  <si>
    <t>10.05.1 - 30/10810/3021 - SPESE PER IL SERVIZIO DI RIMOZIONE NEVE AFFIDATO IN APPALTO (Ex Cap. 108103021)</t>
  </si>
  <si>
    <t>U.1.03.02.09.000 - Manutenzione ordinaria e riparazioni</t>
  </si>
  <si>
    <t>U.1.03.02.09.008 - Manutenzione ordinaria e riparazioni di beni immobili</t>
  </si>
  <si>
    <t>10.05.1 - 30/10810/3031 - SPESE PER LA MANUTENZIONE ORDINARIA DELLE STRADE,PARCHEGGI ED ARREDO URBANO GESTITA IN APPALTO (Ex Cap. 108103031)</t>
  </si>
  <si>
    <t>10.05.1 - 30/10820/3011 - CONSUMI ENERGIA ELETTRICA PER LA PUBBLICA ILLUMINAZIONE (Ex Cap. 108203011)</t>
  </si>
  <si>
    <t>01.01.1 - 50/11100/10 - SPENDING REVIEW - CONTRIBUTI ALLA FINANZA PUBBLICA</t>
  </si>
  <si>
    <t>U.1.04.01.01.000 - Trasferimenti correnti a Amministrazioni Centrali</t>
  </si>
  <si>
    <t>U.1.04.01.01.020 - Trasferimenti correnti al Ministero dell'economia in attuazione di norme in materia di contenimento di spesa</t>
  </si>
  <si>
    <t>04.01.1 - 50/10450/3061 - SPESE DA CONTRIBUTO FONDO DI SOLIDARIETA' PER ASILI NIDO (Ex Cap. 104503061)</t>
  </si>
  <si>
    <t>08.01.1 - 50/10910/5021 - UFFICIO TECNICO URBANISTICO C.M. (Ex Cap. 109105021)</t>
  </si>
  <si>
    <t>U.1.04.01.02.000 - Trasferimenti correnti a Amministrazioni Locali</t>
  </si>
  <si>
    <t>U.1.04.01.02.006 - Trasferimenti correnti a Comunità Montane</t>
  </si>
  <si>
    <t>09.03.1 - 50/10950/5011 - SGRAVI E RIMBORSI TASSA RIFIUTI trasf. provincia Tares (Ex Cap. 109505011)</t>
  </si>
  <si>
    <t>12.07.1 - 50/11040/5011 - CONTRIBUTI ASSISTENZIALI AD ANZIANI IN STATO DI INDIGENZA (Ex Cap. 110405011)</t>
  </si>
  <si>
    <t>U.1.04.01.02.018 - Trasferimenti correnti a Consorzi di enti locali</t>
  </si>
  <si>
    <t>50.01.1 - 60/10150/6011 - INTERESSI PASSIVI SU MUTUI INERENTI IL SERVIZIO BENI DEMANIALI E PATRIMONIALI (Ex Cap. 101506011)</t>
  </si>
  <si>
    <t>U.1.07.05.04.000 - Interessi passivi su finanziamenti a medio lungo termine a Imprese</t>
  </si>
  <si>
    <t>Semestrale</t>
  </si>
  <si>
    <t>50.01.1 - 60/10820/6011 - INTERESSI PASSIVI SU MUTUI INERENTI IL SERVIZIO DI II.PP. (Ex Cap. 108206011)</t>
  </si>
  <si>
    <t>50.01.1 - 60/11050/6011 - INTERESSI PASSIVI SU MUTUI INERENTI IL SERVIZIO NECROSCOPICOE CIMITERIALE (Ex Cap. 110506011)</t>
  </si>
  <si>
    <t>01.04.1 - 70/10140/5021 - SGRAVI E RIMBORSI DI TRIBUTI A CARATTERE GENERALE (Ex Cap. 101405021)</t>
  </si>
  <si>
    <t>U.1.09.02.01.000 - Rimborsi di imposte e tasse di natura corrente</t>
  </si>
  <si>
    <t>U.1.09.02.01.001 - Rimborsi di imposte e tasse di natura corrente</t>
  </si>
  <si>
    <t>20.01.1 - 70/10181/1021 - FONDO DI RISERVA DI CASSA (Ex Cap. 101811021)</t>
  </si>
  <si>
    <t>U.1.10.01.99.000 - Altri fondi e accantonamenti</t>
  </si>
  <si>
    <t>01.03.2 - 5740/10/307 - SPESE PER REALIZZAZIONE SPID CIE PA DIGITALE (Ex Cap. 100307)</t>
  </si>
  <si>
    <t>U.2.02.03.02.000 - Software</t>
  </si>
  <si>
    <t>U.2.02.03.02.002 - Acquisto software</t>
  </si>
  <si>
    <t>01.03.2 - 5740/10/308 - SPESE PER REALIZZAZIONE PNPD PA DIGITALE (Ex Cap. 100308)</t>
  </si>
  <si>
    <t>01.03.2 - 5740/10/310 - SPESE PER REALIZZAZIONE APP IO PA DIGITALE (Ex Cap. 100310)</t>
  </si>
  <si>
    <t>01.03.2 - 5740/10/311 - SPESE PER REALIZZAZIONE PAGO PA- PA DIGITALE (Ex Cap. 100311)</t>
  </si>
  <si>
    <t>01.05.2 - 5740/10/613 - PNRR_ MESSA IN SICUREZZA EDIFICI E TERRITORIO ANNO 2023: messa in sicurezza del territorio a rischio idrogeologico: regimazione delle acque e riordino idraulico dei rii” – CUP E98H22000460001. (Ex Cap. 100613)</t>
  </si>
  <si>
    <t>U.2.02.01.99.000 - Altri beni materiali</t>
  </si>
  <si>
    <t>U.2.02.01.99.999 - Altri beni materiali diversi</t>
  </si>
  <si>
    <t>01.05.2 - 5740/2015/122 - PNRR M2C4-2.2-A Min. Interno - Contributi ai comuni per efficientamento energetico - CUP E92E22000850006 (Ex Cap. 20150122)</t>
  </si>
  <si>
    <t>U.2.02.01.09.000 - Beni immobili</t>
  </si>
  <si>
    <t>U.2.02.01.09.002 - Fabbricati ad uso commerciale</t>
  </si>
  <si>
    <t>01.05.2 - 5740/20150/1011 - GESTIONE BENI DEMANIALI (Ex Cap. 201501011)</t>
  </si>
  <si>
    <t>U.2.02.01.09.999 - Beni immobili n.a.c.</t>
  </si>
  <si>
    <t>01.05.2 - 5740/20150/1021 - Gestione dei beni demaniali e patrimoniali (Ex Cap. 201501021)</t>
  </si>
  <si>
    <t>01.05.2 - 5740/20150/1051 - MANUTENZIONE STRAORDINARIA PIAZZE (Ex Cap. 201501051)</t>
  </si>
  <si>
    <t>08.01.2 - 5740/20910/1031 - Urbanistica e gestione del territorio PRONTI INTERVENTI (Ex Cap. 209101031)</t>
  </si>
  <si>
    <t>U.2.02.01.09.012 - Infrastrutture stradali</t>
  </si>
  <si>
    <t>08.01.2 - 5740/20910/1041 - Urbanistica e gestione del territorio FINANZIAMENTO NUOVI PROGETTI DI INTERVENTI (Ex Cap. 209101041)</t>
  </si>
  <si>
    <t>U.2.02.01.09.014 - Opere per la sistemazione del suolo</t>
  </si>
  <si>
    <t>08.01.2 - 5740/20910/1091 - I SENTIERI DELL'AIRONE (Ex Cap. 209101091)</t>
  </si>
  <si>
    <t>09.02.2 - 5740/20910/1071 - MANUTENZIONE STRAORDINARIA DI RIORDINO IDRAULICO DEL RIO (Ex Cap. 209101071)</t>
  </si>
  <si>
    <t>U.2.02.02.02.000 - Patrimonio naturale non prodotto</t>
  </si>
  <si>
    <t>U.2.02.02.02.002 - Demanio idrico</t>
  </si>
  <si>
    <t>09.06.2 - 5740/20910/1081 - INTERVENTI DI MESSA IN SUCUREZZA DEL TERRITORIO A RISCHIO IDROGEOLOGICO  (Ex Cap. 209101081)</t>
  </si>
  <si>
    <t>01.01.2 - 8550/3056/1 - MESSA IN SICUREZZA ANNO 2024 EX 83MILA</t>
  </si>
  <si>
    <t>U.2.03.01.01.000 - Contributi agli investimenti a Amministrazioni Centrali</t>
  </si>
  <si>
    <t>U.2.03.01.01.001 - Contributi agli investimenti a Ministeri</t>
  </si>
  <si>
    <t>01.03.2 - 5740/10/312 - PNRR NOTIFICHE DIGITALI PA DIGITALE</t>
  </si>
  <si>
    <t>01.03.2 - 5740/10/313 - ANAGRAFE NAZIONALE STATO CIVILE (ANSC) PA DIGITALE</t>
  </si>
  <si>
    <t>01.06.2 - 8560/3056/1 - RIPRISTINO SRADE INTERPODERALE STRADA BUIA CUP E98H24000840002</t>
  </si>
  <si>
    <t>U.2.03.01.02.000 - Contributi agli investimenti a Amministrazioni Locali</t>
  </si>
  <si>
    <t>U.2.03.01.02.003 - Contributi agli investimenti a Comuni</t>
  </si>
  <si>
    <t>08.01.2 - 5750/30/99 - RIPRISTINO S.C. IN LOCALITA’ MOSSABELLA” - AL_A18_615_19_081- CUP E97H22001600002 (Ex Cap. 300000)</t>
  </si>
  <si>
    <t>08.01.2 - 5770/10/102 - MANUTENZIONE PISTA CICLABILE - CONTRIBUTO PROVINCIA (Ex Cap. 100102)</t>
  </si>
  <si>
    <t>U.2.05.99.99.000 - Altre spese in conto capitale n.a.c.</t>
  </si>
  <si>
    <t>50.02.4 - 11050/30130/3011 - Spese per rimborso di prestiti Rimborso di quota capitale di mutui e prestiti (Ex Cap. 301303011)</t>
  </si>
  <si>
    <t>U.4.03.01.04.000 - Rimborso Mutui e altri finanziamenti a medio lungo termine a Imprese</t>
  </si>
  <si>
    <t>60.01.5 - 11030/30000/11 - CHIUSURA ANTICIPAZIONE TESORERIA (Ex Cap. 300000011)</t>
  </si>
  <si>
    <t>U.5.01.01.01.000 - Chiusura Anticipazioni ricevute da istituto tesoriere/cassiere</t>
  </si>
  <si>
    <t>U.5.01.01.01.001 - Chiusura Anticipazioni ricevute da istituto tesoriere/cassiere</t>
  </si>
  <si>
    <t>99.01.7 - 13530/40000/1011 - Spese per servizi per conto di terzi Ritenute previdenziali ed assistenziali al personale (Ex Cap. 400001011)</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</si>
  <si>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</si>
  <si>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</si>
  <si>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99.01.7 - 13530/40000/2011 - Spese per servizi per conto di terzi Ritenute erariali (Ex Cap. 400002011)</t>
  </si>
  <si>
    <t>U.7.01.02.01.000 - Versamenti di ritenute erariali su Redditi da lavoro dipendente riscosse per conto terzi</t>
  </si>
  <si>
    <t>U.7.01.02.01.001 - Versamenti di ritenute erariali su Redditi da lavoro dipendente riscosse per conto terzi</t>
  </si>
  <si>
    <t>99.01.7 - 13530/40000/2021 - Spese per servizi per conto di terzi Ritenute erariali PROFESSIONISTI (Ex Cap. 400002021)</t>
  </si>
  <si>
    <t>U.7.01.03.01.000 - Versamenti di ritenute erariali su Redditi da lavoro autonomo per conto terzi</t>
  </si>
  <si>
    <t>U.7.01.03.01.001 - Versamenti di ritenute erariali su Redditi da lavoro autonomo per conto terzi</t>
  </si>
  <si>
    <t>99.01.7 - 13530/40000/2031 - VERSAMENTO IVA SPLIT PAYMENT (Ex Cap. 400002031)</t>
  </si>
  <si>
    <t>U.7.01.01.02.000 - Versamento delle ritenute per scissione contabile IVA (split payment)</t>
  </si>
  <si>
    <t>U.7.01.01.02.001 - Versamento delle ritenute per scissione contabile IVA (split payment)</t>
  </si>
  <si>
    <t>99.01.7 - 13530/40000/3011 - Spese per servizi per conto di terzi Altre ritenute al personale per conto di terzi (Ex Cap. 400003011)</t>
  </si>
  <si>
    <t>U.7.01.02.99.000 - Altri versamenti di ritenute al personale dipendente per conto di terzi</t>
  </si>
  <si>
    <t>U.7.01.02.99.999 - Altri versamenti di ritenute al personale dipendente per conto di terzi</t>
  </si>
  <si>
    <t>99.01.7 - 13530/40000/6011 - Spese per servizi per conto di terzi Rimborso di anticipazione di fondi per il servizio economato (Ex Cap. 400006011)</t>
  </si>
  <si>
    <t>U.7.01.99.03.000 - Costituzione fondi economali e carte aziendali</t>
  </si>
  <si>
    <t>U.7.01.99.03.001 - Costituzione fondi economali e carte aziendali</t>
  </si>
  <si>
    <t>99.01.7 - 13570/40000/2041 - RIVERSAMENTO ALLO STATO CIE (Ex Cap. 400002041)</t>
  </si>
  <si>
    <t>U.7.02.02.01.000 - Trasferimenti per conto terzi a Amministrazioni Centrali</t>
  </si>
  <si>
    <t>U.7.02.02.01.001 - Trasferimenti per conto terzi a Ministeri</t>
  </si>
  <si>
    <t>99.01.7 - 13570/40000/4011 - Spese per servizi per conto di terzi Depositi cauzionali (Ex Cap. 400004011)</t>
  </si>
  <si>
    <t>U.7.02.04.02.000 - Restituzione di depositi cauzionali o contrattuali di terzi</t>
  </si>
  <si>
    <t>U.7.02.04.02.001 - Restituzione di depositi cauzionali o contrattuali di terzi</t>
  </si>
  <si>
    <t>99.01.7 - 13570/40000/5011 - Spese per servizi per conto di terzi Rimborso spese per servizi per conto di terzi (Ex Cap. 400005011)</t>
  </si>
  <si>
    <t>U.7.02.99.99.000 - Altre uscite per conto terzi n.a.c.</t>
  </si>
  <si>
    <t>U.7.02.99.99.999 - Altre uscite per conto terzi n.a.c.</t>
  </si>
  <si>
    <t>99.01.7 - 13570/70205/111 - VERSAMENTO ADDIZIONALE PROVINCIALE (TEFA) SU RUOLO TARI (Ex Cap. 702050111)</t>
  </si>
  <si>
    <t>U.7.02.05.01.000 - Versamenti di imposte e tasse di natura corrente riscosse per conto di terzi</t>
  </si>
  <si>
    <t>U.7.02.05.01.001 - Versamenti di imposte e tasse di natura corrente riscosse per conto di terzi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</si>
</sst>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 &quot;€&quot;_-;\-* #,##0\ &quot;€&quot;_-;_-* &quot;-&quot;\ &quot;€&quot;_-;_-@_-"/>
    <numFmt numFmtId="165" formatCode="_-* #,##0\ _€_-;\-* #,##0\ _€_-;_-* &quot;-&quot;\ _€_-;_-@_-"/>
    <numFmt numFmtId="166" formatCode="_-* #,##0.00\ &quot;€&quot;_-;\-* #,##0.00\ &quot;€&quot;_-;_-* &quot;-&quot;??\ &quot;€&quot;_-;_-@_-"/>
    <numFmt numFmtId="167" formatCode="#,##0_ ;[Red]\-#,##0\ "/>
  </numFmts>
  <fonts count="30"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double">
        <color auto="1"/>
      </left>
      <right style="double">
        <color auto="1"/>
      </right>
      <top style="double">
        <color auto="1"/>
      </top>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0" fontId="2" fillId="0" borderId="0"/>
    <xf numFmtId="43" fontId="29" fillId="0" borderId="0" applyFont="0" applyFill="0" applyBorder="0" applyAlignment="0" applyProtection="0"/>
    <xf numFmtId="0" fontId="2" fillId="0" borderId="0"/>
    <xf numFmtId="0" fontId="3" fillId="0" borderId="0"/>
    <xf numFmtId="0" fontId="2" fillId="0" borderId="0"/>
    <xf numFmtId="0" fontId="2" fillId="0" borderId="0"/>
    <xf numFmtId="0" fontId="29" fillId="0" borderId="0"/>
  </cellStyleXfs>
  <cellXfs count="292">
    <xf numFmtId="0" fontId="0" fillId="0" borderId="0" xfId="0"/>
    <xf numFmtId="0" fontId="12" fillId="0" borderId="81" xfId="12" applyFont="1" applyBorder="1" applyAlignment="1">
      <alignment horizontal="center" vertical="center" wrapText="1"/>
    </xf>
    <xf numFmtId="0" fontId="12" fillId="0" borderId="0" xfId="12" applyFont="1" applyAlignment="1">
      <alignment horizontal="center" vertical="center" wrapText="1"/>
    </xf>
    <xf numFmtId="0" fontId="10" fillId="0" borderId="10" xfId="12" applyFont="1" applyBorder="1" applyAlignment="1">
      <alignment horizontal="center" vertical="center"/>
    </xf>
    <xf numFmtId="0" fontId="10" fillId="0" borderId="80" xfId="12" applyFont="1" applyBorder="1" applyAlignment="1">
      <alignment horizontal="center" vertical="center"/>
    </xf>
    <xf numFmtId="0" fontId="10" fillId="0" borderId="79" xfId="12" applyFont="1" applyBorder="1" applyAlignment="1">
      <alignment horizontal="right" vertical="center" wrapText="1"/>
    </xf>
    <xf numFmtId="0" fontId="10" fillId="0" borderId="10" xfId="12" applyFont="1" applyBorder="1" applyAlignment="1">
      <alignment horizontal="right" vertical="center" wrapText="1"/>
    </xf>
    <xf numFmtId="0" fontId="10" fillId="0" borderId="21" xfId="12" applyFont="1" applyBorder="1" applyAlignment="1">
      <alignment horizontal="center" vertical="center"/>
    </xf>
    <xf numFmtId="0" fontId="10" fillId="0" borderId="20" xfId="12" applyFont="1" applyBorder="1" applyAlignment="1">
      <alignment horizontal="center" vertical="center"/>
    </xf>
    <xf numFmtId="0" fontId="10" fillId="0" borderId="76" xfId="12" applyFont="1" applyBorder="1" applyAlignment="1">
      <alignment horizontal="center" vertical="center"/>
    </xf>
    <xf numFmtId="0" fontId="10" fillId="0" borderId="78" xfId="12" applyFont="1" applyBorder="1" applyAlignment="1">
      <alignment horizontal="center" vertical="center" wrapText="1"/>
    </xf>
    <xf numFmtId="0" fontId="10" fillId="0" borderId="77" xfId="12" applyFont="1" applyBorder="1" applyAlignment="1">
      <alignment horizontal="center" vertical="center" wrapText="1"/>
    </xf>
    <xf numFmtId="0" fontId="5" fillId="0" borderId="0" xfId="12" applyFont="1" applyAlignment="1">
      <alignment horizontal="left" wrapText="1"/>
    </xf>
    <xf numFmtId="0" fontId="4" fillId="0" borderId="0" xfId="12" applyFont="1" applyAlignment="1">
      <alignment horizontal="left" wrapText="1"/>
    </xf>
    <xf numFmtId="0" fontId="4" fillId="0" borderId="0" xfId="12" applyFont="1" applyAlignment="1">
      <alignment horizontal="left" vertical="top" wrapText="1"/>
    </xf>
    <xf numFmtId="0" fontId="10" fillId="2" borderId="1" xfId="12" applyFont="1" applyFill="1" applyBorder="1" applyAlignment="1">
      <alignment vertical="center" wrapText="1"/>
    </xf>
    <xf numFmtId="4" fontId="18" fillId="2" borderId="1" xfId="12" applyNumberFormat="1" applyFont="1" applyFill="1" applyBorder="1"/>
    <xf numFmtId="4" fontId="18" fillId="2" borderId="2" xfId="12" applyNumberFormat="1" applyFont="1" applyFill="1" applyBorder="1"/>
    <xf numFmtId="4" fontId="14" fillId="2" borderId="1" xfId="12" applyNumberFormat="1" applyFont="1" applyFill="1" applyBorder="1" applyAlignment="1">
      <alignment horizontal="center" vertical="center" wrapText="1"/>
    </xf>
    <xf numFmtId="4" fontId="14"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0" xfId="12" applyFont="1" applyAlignment="1">
      <alignment vertical="top"/>
    </xf>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7" fontId="14"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4"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4" fillId="0" borderId="12" xfId="12" applyFont="1" applyBorder="1" applyAlignment="1">
      <alignment horizontal="center" vertical="center" wrapText="1"/>
    </xf>
    <xf numFmtId="0" fontId="14" fillId="0" borderId="3" xfId="12" applyFont="1" applyBorder="1" applyAlignment="1">
      <alignment horizontal="center" vertical="center" wrapText="1"/>
    </xf>
    <xf numFmtId="0" fontId="11" fillId="0" borderId="13" xfId="8" applyFont="1" applyBorder="1" applyAlignment="1" applyProtection="1">
      <alignment horizontal="left" vertical="center"/>
    </xf>
    <xf numFmtId="0" fontId="11" fillId="0" borderId="14" xfId="8" applyFont="1" applyBorder="1" applyAlignment="1" applyProtection="1">
      <alignment horizontal="left" vertical="center"/>
    </xf>
    <xf numFmtId="0" fontId="11" fillId="0" borderId="15" xfId="8" applyFont="1" applyBorder="1" applyAlignment="1" applyProtection="1">
      <alignment horizontal="left" vertical="center"/>
    </xf>
    <xf numFmtId="0" fontId="11" fillId="0" borderId="16" xfId="8" applyFont="1" applyBorder="1" applyAlignment="1" applyProtection="1">
      <alignment horizontal="left" vertical="center"/>
    </xf>
    <xf numFmtId="0" fontId="18" fillId="0" borderId="15" xfId="8" applyFont="1" applyBorder="1" applyAlignment="1" applyProtection="1">
      <alignment horizontal="left" vertical="center"/>
    </xf>
    <xf numFmtId="0" fontId="18" fillId="0" borderId="14" xfId="8" applyFont="1" applyBorder="1" applyAlignment="1" applyProtection="1">
      <alignment horizontal="left" vertical="center" wrapText="1"/>
    </xf>
    <xf numFmtId="0" fontId="10" fillId="0" borderId="0" xfId="12" applyFont="1"/>
    <xf numFmtId="0" fontId="18" fillId="0" borderId="14" xfId="8" applyFont="1" applyBorder="1" applyAlignment="1" applyProtection="1">
      <alignment horizontal="left" vertical="center"/>
    </xf>
    <xf numFmtId="0" fontId="11" fillId="0" borderId="14" xfId="8" applyFont="1" applyBorder="1" applyAlignment="1" applyProtection="1">
      <alignment horizontal="left" vertical="center" wrapText="1"/>
    </xf>
    <xf numFmtId="0" fontId="18" fillId="0" borderId="17" xfId="8" applyFont="1" applyBorder="1" applyAlignment="1" applyProtection="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8" fillId="0" borderId="14" xfId="8" applyFont="1" applyBorder="1" applyAlignment="1" applyProtection="1">
      <alignment horizontal="left" vertical="top" wrapText="1"/>
    </xf>
    <xf numFmtId="0" fontId="11" fillId="0" borderId="17" xfId="8" applyFont="1" applyBorder="1" applyAlignment="1" applyProtection="1">
      <alignment horizontal="left" vertical="center"/>
    </xf>
    <xf numFmtId="0" fontId="6" fillId="0" borderId="0" xfId="12" applyFont="1" applyAlignment="1">
      <alignment horizontal="left" vertical="center" wrapText="1"/>
    </xf>
    <xf numFmtId="4" fontId="15" fillId="0" borderId="0" xfId="12" applyNumberFormat="1" applyFont="1" applyAlignment="1">
      <alignment horizontal="right"/>
    </xf>
    <xf numFmtId="4" fontId="15"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0" fontId="6" fillId="0" borderId="0" xfId="12" applyFont="1" applyAlignment="1">
      <alignment horizontal="left" vertical="center"/>
    </xf>
    <xf numFmtId="3" fontId="14" fillId="0" borderId="1" xfId="12" applyNumberFormat="1" applyFont="1" applyBorder="1" applyAlignment="1" applyProtection="1">
      <alignment horizontal="right" vertical="center" wrapText="1"/>
      <protection locked="0"/>
    </xf>
    <xf numFmtId="3" fontId="14" fillId="0" borderId="4" xfId="12" applyNumberFormat="1" applyFont="1" applyBorder="1" applyAlignment="1" applyProtection="1">
      <alignment horizontal="right" vertical="center" wrapText="1"/>
      <protection locked="0"/>
    </xf>
    <xf numFmtId="3" fontId="16" fillId="0" borderId="22" xfId="12" applyNumberFormat="1" applyFont="1" applyBorder="1" applyAlignment="1">
      <alignment horizontal="right" wrapText="1"/>
    </xf>
    <xf numFmtId="3" fontId="16" fillId="0" borderId="23" xfId="12" applyNumberFormat="1" applyFont="1" applyBorder="1" applyAlignment="1">
      <alignment horizontal="right" wrapText="1"/>
    </xf>
    <xf numFmtId="3" fontId="16" fillId="0" borderId="24" xfId="12" applyNumberFormat="1" applyFont="1" applyBorder="1" applyAlignment="1">
      <alignment horizontal="right" wrapText="1"/>
    </xf>
    <xf numFmtId="3" fontId="16" fillId="0" borderId="25" xfId="12" applyNumberFormat="1" applyFont="1" applyBorder="1" applyAlignment="1">
      <alignment horizontal="right" wrapText="1"/>
    </xf>
    <xf numFmtId="3" fontId="16" fillId="0" borderId="26" xfId="12" applyNumberFormat="1" applyFont="1" applyBorder="1" applyAlignment="1">
      <alignment horizontal="right" wrapText="1"/>
    </xf>
    <xf numFmtId="3" fontId="16" fillId="0" borderId="27" xfId="12" applyNumberFormat="1" applyFont="1" applyBorder="1" applyAlignment="1">
      <alignment horizontal="right" wrapText="1"/>
    </xf>
    <xf numFmtId="3" fontId="16" fillId="0" borderId="28" xfId="12" applyNumberFormat="1" applyFont="1" applyBorder="1" applyAlignment="1">
      <alignment horizontal="right" wrapText="1"/>
    </xf>
    <xf numFmtId="3" fontId="16" fillId="0" borderId="25" xfId="12" applyNumberFormat="1" applyFont="1" applyBorder="1" applyAlignment="1" applyProtection="1">
      <alignment horizontal="right" wrapText="1"/>
      <protection locked="0"/>
    </xf>
    <xf numFmtId="3" fontId="16" fillId="0" borderId="26" xfId="12" applyNumberFormat="1" applyFont="1" applyBorder="1" applyAlignment="1" applyProtection="1">
      <alignment horizontal="right" wrapText="1"/>
      <protection locked="0"/>
    </xf>
    <xf numFmtId="3" fontId="16" fillId="0" borderId="27" xfId="12" applyNumberFormat="1" applyFont="1" applyBorder="1" applyAlignment="1" applyProtection="1">
      <alignment horizontal="right" wrapText="1"/>
      <protection locked="0"/>
    </xf>
    <xf numFmtId="3" fontId="16" fillId="0" borderId="28" xfId="12" applyNumberFormat="1" applyFont="1" applyBorder="1" applyAlignment="1" applyProtection="1">
      <alignment horizontal="right" wrapText="1"/>
      <protection locked="0"/>
    </xf>
    <xf numFmtId="3" fontId="19" fillId="0" borderId="25" xfId="12" applyNumberFormat="1" applyFont="1" applyBorder="1" applyAlignment="1">
      <alignment horizontal="right" wrapText="1"/>
    </xf>
    <xf numFmtId="3" fontId="19" fillId="0" borderId="27" xfId="12" applyNumberFormat="1" applyFont="1" applyBorder="1" applyAlignment="1">
      <alignment horizontal="right" wrapText="1"/>
    </xf>
    <xf numFmtId="3" fontId="19" fillId="0" borderId="28" xfId="12" applyNumberFormat="1" applyFont="1" applyBorder="1" applyAlignment="1">
      <alignment horizontal="right" wrapText="1"/>
    </xf>
    <xf numFmtId="3" fontId="20" fillId="0" borderId="25" xfId="12" applyNumberFormat="1" applyFont="1" applyBorder="1" applyAlignment="1" applyProtection="1">
      <alignment horizontal="right" wrapText="1"/>
      <protection locked="0"/>
    </xf>
    <xf numFmtId="3" fontId="20" fillId="0" borderId="26" xfId="12" applyNumberFormat="1" applyFont="1" applyBorder="1" applyAlignment="1" applyProtection="1">
      <alignment horizontal="right" wrapText="1"/>
      <protection locked="0"/>
    </xf>
    <xf numFmtId="3" fontId="20" fillId="0" borderId="27" xfId="12" applyNumberFormat="1" applyFont="1" applyBorder="1" applyAlignment="1" applyProtection="1">
      <alignment horizontal="right" wrapText="1"/>
      <protection locked="0"/>
    </xf>
    <xf numFmtId="3" fontId="20" fillId="0" borderId="29" xfId="12" applyNumberFormat="1" applyFont="1" applyBorder="1" applyAlignment="1" applyProtection="1">
      <alignment horizontal="right" wrapText="1"/>
      <protection locked="0"/>
    </xf>
    <xf numFmtId="3" fontId="20" fillId="0" borderId="28" xfId="12" applyNumberFormat="1" applyFont="1" applyBorder="1" applyAlignment="1" applyProtection="1">
      <alignment horizontal="right" wrapText="1"/>
      <protection locked="0"/>
    </xf>
    <xf numFmtId="3" fontId="16" fillId="0" borderId="25" xfId="12" applyNumberFormat="1" applyFont="1" applyBorder="1" applyAlignment="1" applyProtection="1">
      <alignment horizontal="right"/>
      <protection locked="0"/>
    </xf>
    <xf numFmtId="3" fontId="16" fillId="0" borderId="26" xfId="12" applyNumberFormat="1" applyFont="1" applyBorder="1" applyAlignment="1" applyProtection="1">
      <alignment horizontal="right"/>
      <protection locked="0"/>
    </xf>
    <xf numFmtId="3" fontId="16" fillId="0" borderId="27" xfId="12" applyNumberFormat="1" applyFont="1" applyBorder="1" applyAlignment="1" applyProtection="1">
      <alignment horizontal="right"/>
      <protection locked="0"/>
    </xf>
    <xf numFmtId="3" fontId="16" fillId="0" borderId="29" xfId="12" applyNumberFormat="1" applyFont="1" applyBorder="1" applyAlignment="1" applyProtection="1">
      <alignment horizontal="right"/>
      <protection locked="0"/>
    </xf>
    <xf numFmtId="3" fontId="16" fillId="0" borderId="28" xfId="12" applyNumberFormat="1" applyFont="1" applyBorder="1" applyAlignment="1" applyProtection="1">
      <alignment horizontal="right"/>
      <protection locked="0"/>
    </xf>
    <xf numFmtId="3" fontId="16" fillId="0" borderId="30" xfId="12" applyNumberFormat="1" applyFont="1" applyBorder="1" applyAlignment="1" applyProtection="1">
      <alignment horizontal="right"/>
      <protection locked="0"/>
    </xf>
    <xf numFmtId="3" fontId="16" fillId="0" borderId="31" xfId="12" applyNumberFormat="1" applyFont="1" applyBorder="1" applyAlignment="1" applyProtection="1">
      <alignment horizontal="right"/>
      <protection locked="0"/>
    </xf>
    <xf numFmtId="3" fontId="16" fillId="0" borderId="32" xfId="12" applyNumberFormat="1" applyFont="1" applyBorder="1" applyAlignment="1" applyProtection="1">
      <alignment horizontal="right"/>
      <protection locked="0"/>
    </xf>
    <xf numFmtId="3" fontId="16" fillId="0" borderId="33" xfId="12" applyNumberFormat="1" applyFont="1" applyBorder="1" applyAlignment="1" applyProtection="1">
      <alignment horizontal="right"/>
      <protection locked="0"/>
    </xf>
    <xf numFmtId="3" fontId="16" fillId="0" borderId="34" xfId="12" applyNumberFormat="1" applyFont="1" applyBorder="1" applyAlignment="1" applyProtection="1">
      <alignment horizontal="right"/>
      <protection locked="0"/>
    </xf>
    <xf numFmtId="3" fontId="20" fillId="0" borderId="35" xfId="12" applyNumberFormat="1" applyFont="1" applyBorder="1" applyAlignment="1" applyProtection="1">
      <alignment horizontal="right" wrapText="1"/>
      <protection locked="0"/>
    </xf>
    <xf numFmtId="3" fontId="20" fillId="0" borderId="36" xfId="12" applyNumberFormat="1" applyFont="1" applyBorder="1" applyAlignment="1" applyProtection="1">
      <alignment horizontal="right" wrapText="1"/>
      <protection locked="0"/>
    </xf>
    <xf numFmtId="3" fontId="16" fillId="0" borderId="37" xfId="12" applyNumberFormat="1" applyFont="1" applyBorder="1" applyAlignment="1" applyProtection="1">
      <alignment horizontal="right"/>
      <protection locked="0"/>
    </xf>
    <xf numFmtId="3" fontId="16" fillId="0" borderId="38" xfId="12" applyNumberFormat="1" applyFont="1" applyBorder="1" applyAlignment="1" applyProtection="1">
      <alignment horizontal="right"/>
      <protection locked="0"/>
    </xf>
    <xf numFmtId="3" fontId="19" fillId="0" borderId="39" xfId="12" applyNumberFormat="1" applyFont="1" applyBorder="1" applyAlignment="1">
      <alignment horizontal="right"/>
    </xf>
    <xf numFmtId="3" fontId="19" fillId="0" borderId="40" xfId="12" applyNumberFormat="1" applyFont="1" applyBorder="1" applyAlignment="1">
      <alignment horizontal="right"/>
    </xf>
    <xf numFmtId="3" fontId="19" fillId="0" borderId="41" xfId="12" applyNumberFormat="1" applyFont="1" applyBorder="1" applyAlignment="1">
      <alignment horizontal="right"/>
    </xf>
    <xf numFmtId="3" fontId="18" fillId="0" borderId="2" xfId="12" applyNumberFormat="1" applyFont="1" applyBorder="1" applyProtection="1">
      <protection locked="0"/>
    </xf>
    <xf numFmtId="3" fontId="18" fillId="0" borderId="40" xfId="12" applyNumberFormat="1" applyFont="1" applyBorder="1" applyAlignment="1">
      <alignment horizontal="right"/>
    </xf>
    <xf numFmtId="3" fontId="18" fillId="0" borderId="4" xfId="12" applyNumberFormat="1" applyFont="1" applyBorder="1" applyProtection="1">
      <protection locked="0"/>
    </xf>
    <xf numFmtId="3" fontId="16" fillId="0" borderId="42" xfId="12" applyNumberFormat="1" applyFont="1" applyBorder="1" applyAlignment="1" applyProtection="1">
      <alignment horizontal="right"/>
      <protection locked="0"/>
    </xf>
    <xf numFmtId="3" fontId="16" fillId="0" borderId="43" xfId="12" applyNumberFormat="1" applyFont="1" applyBorder="1" applyAlignment="1" applyProtection="1">
      <alignment horizontal="right"/>
      <protection locked="0"/>
    </xf>
    <xf numFmtId="3" fontId="16" fillId="0" borderId="44" xfId="12" applyNumberFormat="1" applyFont="1" applyBorder="1" applyAlignment="1" applyProtection="1">
      <alignment horizontal="right"/>
      <protection locked="0"/>
    </xf>
    <xf numFmtId="3" fontId="16" fillId="0" borderId="45" xfId="12" applyNumberFormat="1" applyFont="1" applyBorder="1" applyAlignment="1" applyProtection="1">
      <alignment horizontal="right"/>
      <protection locked="0"/>
    </xf>
    <xf numFmtId="3" fontId="16" fillId="0" borderId="46" xfId="12" applyNumberFormat="1" applyFont="1" applyBorder="1" applyAlignment="1" applyProtection="1">
      <alignment horizontal="right"/>
      <protection locked="0"/>
    </xf>
    <xf numFmtId="3" fontId="16" fillId="0" borderId="47" xfId="12" applyNumberFormat="1" applyFont="1" applyBorder="1" applyAlignment="1" applyProtection="1">
      <alignment horizontal="right"/>
      <protection locked="0"/>
    </xf>
    <xf numFmtId="3" fontId="16" fillId="0" borderId="45" xfId="12" applyNumberFormat="1" applyFont="1" applyBorder="1" applyProtection="1">
      <protection locked="0"/>
    </xf>
    <xf numFmtId="3" fontId="16" fillId="0" borderId="46" xfId="12" applyNumberFormat="1" applyFont="1" applyBorder="1" applyProtection="1">
      <protection locked="0"/>
    </xf>
    <xf numFmtId="3" fontId="16" fillId="0" borderId="47" xfId="12" applyNumberFormat="1" applyFont="1" applyBorder="1" applyProtection="1">
      <protection locked="0"/>
    </xf>
    <xf numFmtId="3" fontId="19" fillId="0" borderId="48" xfId="12" applyNumberFormat="1" applyFont="1" applyBorder="1" applyAlignment="1">
      <alignment horizontal="right" wrapText="1"/>
    </xf>
    <xf numFmtId="3" fontId="19" fillId="0" borderId="49" xfId="12" applyNumberFormat="1" applyFont="1" applyBorder="1" applyAlignment="1">
      <alignment horizontal="right" wrapText="1"/>
    </xf>
    <xf numFmtId="3" fontId="19" fillId="0" borderId="50" xfId="12" applyNumberFormat="1" applyFont="1" applyBorder="1" applyAlignment="1">
      <alignment horizontal="right" wrapText="1"/>
    </xf>
    <xf numFmtId="3" fontId="16" fillId="0" borderId="48" xfId="12" applyNumberFormat="1" applyFont="1" applyBorder="1" applyAlignment="1" applyProtection="1">
      <alignment horizontal="right" wrapText="1"/>
      <protection locked="0"/>
    </xf>
    <xf numFmtId="3" fontId="16"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6" fillId="0" borderId="51" xfId="12" applyNumberFormat="1" applyFont="1" applyBorder="1" applyAlignment="1" applyProtection="1">
      <alignment horizontal="right"/>
      <protection locked="0"/>
    </xf>
    <xf numFmtId="3" fontId="16" fillId="0" borderId="52" xfId="12" applyNumberFormat="1" applyFont="1" applyBorder="1" applyAlignment="1" applyProtection="1">
      <alignment horizontal="right"/>
      <protection locked="0"/>
    </xf>
    <xf numFmtId="3" fontId="16" fillId="0" borderId="53" xfId="12" applyNumberFormat="1" applyFont="1" applyBorder="1" applyAlignment="1" applyProtection="1">
      <alignment horizontal="right"/>
      <protection locked="0"/>
    </xf>
    <xf numFmtId="3" fontId="19" fillId="0" borderId="52" xfId="12" applyNumberFormat="1" applyFont="1" applyBorder="1" applyAlignment="1">
      <alignment horizontal="right"/>
    </xf>
    <xf numFmtId="3" fontId="19" fillId="0" borderId="53" xfId="12" applyNumberFormat="1" applyFont="1" applyBorder="1" applyAlignment="1">
      <alignment horizontal="right"/>
    </xf>
    <xf numFmtId="3" fontId="19" fillId="0" borderId="51" xfId="12" applyNumberFormat="1" applyFont="1" applyBorder="1" applyAlignment="1">
      <alignment horizontal="right"/>
    </xf>
    <xf numFmtId="3" fontId="19" fillId="0" borderId="51" xfId="12" applyNumberFormat="1" applyFont="1" applyBorder="1" applyAlignment="1" applyProtection="1">
      <alignment horizontal="right"/>
      <protection locked="0"/>
    </xf>
    <xf numFmtId="3" fontId="19" fillId="0" borderId="52" xfId="12" applyNumberFormat="1" applyFont="1" applyBorder="1" applyAlignment="1" applyProtection="1">
      <alignment horizontal="right"/>
      <protection locked="0"/>
    </xf>
    <xf numFmtId="3" fontId="19" fillId="0" borderId="53" xfId="12" applyNumberFormat="1" applyFont="1" applyBorder="1" applyAlignment="1" applyProtection="1">
      <alignment horizontal="right"/>
      <protection locked="0"/>
    </xf>
    <xf numFmtId="3" fontId="21" fillId="0" borderId="54" xfId="12" applyNumberFormat="1" applyFont="1" applyBorder="1" applyAlignment="1">
      <alignment horizontal="right"/>
    </xf>
    <xf numFmtId="3" fontId="21" fillId="0" borderId="55" xfId="12" applyNumberFormat="1" applyFont="1" applyBorder="1" applyAlignment="1">
      <alignment horizontal="right"/>
    </xf>
    <xf numFmtId="3" fontId="21"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9" fillId="0" borderId="13" xfId="12" applyNumberFormat="1" applyFont="1" applyBorder="1" applyAlignment="1">
      <alignment horizontal="right"/>
    </xf>
    <xf numFmtId="3" fontId="19" fillId="0" borderId="60" xfId="12" applyNumberFormat="1" applyFont="1" applyBorder="1" applyAlignment="1">
      <alignment horizontal="right"/>
    </xf>
    <xf numFmtId="3" fontId="19"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9"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8" fillId="0" borderId="0" xfId="12" applyFont="1" applyAlignment="1">
      <alignment horizontal="left" vertical="center"/>
    </xf>
    <xf numFmtId="0" fontId="11" fillId="0" borderId="13" xfId="11" applyFont="1" applyBorder="1" applyAlignment="1" applyProtection="1">
      <alignment horizontal="left" vertical="center"/>
    </xf>
    <xf numFmtId="0" fontId="11" fillId="0" borderId="14" xfId="11" applyFont="1" applyBorder="1" applyAlignment="1" applyProtection="1">
      <alignment horizontal="left" vertical="center"/>
    </xf>
    <xf numFmtId="0" fontId="11" fillId="0" borderId="15" xfId="11" applyFont="1" applyBorder="1" applyAlignment="1" applyProtection="1">
      <alignment horizontal="left" vertical="center"/>
    </xf>
    <xf numFmtId="0" fontId="8" fillId="0" borderId="65" xfId="11" applyFont="1" applyBorder="1" applyAlignment="1" applyProtection="1">
      <alignment horizontal="left" vertical="center" wrapText="1"/>
    </xf>
    <xf numFmtId="0" fontId="8" fillId="0" borderId="16" xfId="11" applyFont="1" applyBorder="1" applyAlignment="1" applyProtection="1">
      <alignment horizontal="left" vertical="center" wrapText="1"/>
    </xf>
    <xf numFmtId="0" fontId="18" fillId="0" borderId="15" xfId="11" applyFont="1" applyBorder="1" applyAlignment="1" applyProtection="1">
      <alignment horizontal="left" vertical="center"/>
    </xf>
    <xf numFmtId="0" fontId="18" fillId="0" borderId="14" xfId="11" applyFont="1" applyBorder="1" applyAlignment="1" applyProtection="1">
      <alignment horizontal="left" vertical="center" wrapText="1"/>
    </xf>
    <xf numFmtId="0" fontId="18" fillId="0" borderId="14" xfId="11" applyFont="1" applyBorder="1" applyAlignment="1" applyProtection="1">
      <alignment horizontal="left" vertical="center"/>
    </xf>
    <xf numFmtId="0" fontId="11" fillId="0" borderId="14" xfId="11" applyFont="1" applyBorder="1" applyAlignment="1" applyProtection="1">
      <alignment horizontal="left" vertical="center" wrapText="1"/>
    </xf>
    <xf numFmtId="3" fontId="19" fillId="0" borderId="66" xfId="12" applyNumberFormat="1" applyFont="1" applyBorder="1" applyAlignment="1">
      <alignment horizontal="right" wrapText="1"/>
    </xf>
    <xf numFmtId="3" fontId="19" fillId="0" borderId="67" xfId="12" applyNumberFormat="1" applyFont="1" applyBorder="1" applyAlignment="1">
      <alignment horizontal="right" wrapText="1"/>
    </xf>
    <xf numFmtId="3" fontId="19" fillId="0" borderId="68" xfId="12" applyNumberFormat="1" applyFont="1" applyBorder="1" applyAlignment="1">
      <alignment horizontal="right" wrapText="1"/>
    </xf>
    <xf numFmtId="0" fontId="18" fillId="0" borderId="17" xfId="11" applyFont="1" applyBorder="1" applyAlignment="1" applyProtection="1">
      <alignment horizontal="left" vertical="center"/>
    </xf>
    <xf numFmtId="3" fontId="16" fillId="0" borderId="22" xfId="12" applyNumberFormat="1" applyFont="1" applyBorder="1" applyAlignment="1" applyProtection="1">
      <alignment horizontal="right"/>
      <protection locked="0"/>
    </xf>
    <xf numFmtId="3" fontId="16" fillId="0" borderId="23" xfId="12" applyNumberFormat="1" applyFont="1" applyBorder="1" applyAlignment="1" applyProtection="1">
      <alignment horizontal="right"/>
      <protection locked="0"/>
    </xf>
    <xf numFmtId="3" fontId="16" fillId="0" borderId="24" xfId="12" applyNumberFormat="1" applyFont="1" applyBorder="1" applyAlignment="1" applyProtection="1">
      <alignment horizontal="right"/>
      <protection locked="0"/>
    </xf>
    <xf numFmtId="0" fontId="8" fillId="0" borderId="14" xfId="11" applyFont="1" applyBorder="1" applyAlignment="1" applyProtection="1">
      <alignment horizontal="left" vertical="center" wrapText="1"/>
    </xf>
    <xf numFmtId="3" fontId="16" fillId="0" borderId="25" xfId="12" applyNumberFormat="1" applyFont="1" applyBorder="1" applyProtection="1">
      <protection locked="0"/>
    </xf>
    <xf numFmtId="3" fontId="16" fillId="0" borderId="27" xfId="12" applyNumberFormat="1" applyFont="1" applyBorder="1" applyProtection="1">
      <protection locked="0"/>
    </xf>
    <xf numFmtId="3" fontId="16" fillId="0" borderId="28" xfId="12" applyNumberFormat="1" applyFont="1" applyBorder="1" applyProtection="1">
      <protection locked="0"/>
    </xf>
    <xf numFmtId="3" fontId="27"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9" fillId="0" borderId="27" xfId="12" applyNumberFormat="1" applyFont="1" applyBorder="1" applyAlignment="1">
      <alignment horizontal="right"/>
    </xf>
    <xf numFmtId="3" fontId="19" fillId="0" borderId="28" xfId="12" applyNumberFormat="1" applyFont="1" applyBorder="1" applyAlignment="1">
      <alignment horizontal="right"/>
    </xf>
    <xf numFmtId="3" fontId="19" fillId="0" borderId="25" xfId="12" applyNumberFormat="1" applyFont="1" applyBorder="1" applyAlignment="1">
      <alignment horizontal="right"/>
    </xf>
    <xf numFmtId="0" fontId="11" fillId="0" borderId="14" xfId="11" applyFont="1" applyBorder="1" applyAlignment="1" applyProtection="1">
      <alignment horizontal="left" vertical="top" wrapText="1"/>
    </xf>
    <xf numFmtId="0" fontId="18" fillId="0" borderId="14" xfId="11" applyFont="1" applyBorder="1" applyAlignment="1" applyProtection="1">
      <alignment horizontal="left" vertical="top" wrapText="1"/>
    </xf>
    <xf numFmtId="3" fontId="19" fillId="0" borderId="25"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21" fillId="0" borderId="25" xfId="12" applyNumberFormat="1" applyFont="1" applyBorder="1" applyAlignment="1">
      <alignment horizontal="right"/>
    </xf>
    <xf numFmtId="3" fontId="21" fillId="0" borderId="27" xfId="12" applyNumberFormat="1" applyFont="1" applyBorder="1" applyAlignment="1">
      <alignment horizontal="right"/>
    </xf>
    <xf numFmtId="3" fontId="21" fillId="0" borderId="28" xfId="12" applyNumberFormat="1" applyFont="1" applyBorder="1" applyAlignment="1">
      <alignment horizontal="right"/>
    </xf>
    <xf numFmtId="0" fontId="11" fillId="0" borderId="17" xfId="11" applyFont="1" applyBorder="1" applyAlignment="1" applyProtection="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pplyProtection="1">
      <alignment horizontal="left" vertical="center"/>
    </xf>
    <xf numFmtId="0" fontId="8" fillId="0" borderId="82" xfId="11" applyFont="1" applyBorder="1" applyAlignment="1" applyProtection="1">
      <alignment horizontal="left" vertical="center" wrapText="1"/>
    </xf>
    <xf numFmtId="0" fontId="8" fillId="0" borderId="32" xfId="11" applyFont="1" applyBorder="1" applyAlignment="1" applyProtection="1">
      <alignment horizontal="left" vertical="center" wrapText="1"/>
    </xf>
    <xf numFmtId="0" fontId="8" fillId="0" borderId="27" xfId="11" applyFont="1" applyBorder="1" applyAlignment="1" applyProtection="1">
      <alignment horizontal="left" vertical="center" wrapText="1"/>
    </xf>
    <xf numFmtId="0" fontId="8" fillId="0" borderId="23" xfId="11" applyFont="1" applyBorder="1" applyAlignment="1" applyProtection="1">
      <alignment horizontal="left" vertical="center" wrapText="1"/>
    </xf>
    <xf numFmtId="0" fontId="8" fillId="0" borderId="83" xfId="11" applyFont="1" applyBorder="1" applyAlignment="1" applyProtection="1">
      <alignment horizontal="left" vertical="center" wrapText="1"/>
    </xf>
    <xf numFmtId="0" fontId="8" fillId="0" borderId="34" xfId="11" applyFont="1" applyBorder="1" applyAlignment="1" applyProtection="1">
      <alignment horizontal="left" vertical="center" wrapText="1"/>
    </xf>
    <xf numFmtId="0" fontId="8" fillId="0" borderId="28" xfId="11" applyFont="1" applyBorder="1" applyAlignment="1" applyProtection="1">
      <alignment horizontal="left" vertical="center" wrapText="1"/>
    </xf>
    <xf numFmtId="0" fontId="8" fillId="0" borderId="24" xfId="11" applyFont="1" applyBorder="1" applyAlignment="1" applyProtection="1">
      <alignment horizontal="left" vertical="center" wrapText="1"/>
    </xf>
    <xf numFmtId="3" fontId="16" fillId="0" borderId="84" xfId="12" applyNumberFormat="1" applyFont="1" applyBorder="1" applyAlignment="1">
      <alignment horizontal="right" wrapText="1"/>
    </xf>
    <xf numFmtId="3" fontId="16" fillId="0" borderId="82" xfId="12" applyNumberFormat="1" applyFont="1" applyBorder="1" applyAlignment="1">
      <alignment horizontal="right" wrapText="1"/>
    </xf>
    <xf numFmtId="3" fontId="20" fillId="0" borderId="82" xfId="12" applyNumberFormat="1" applyFont="1" applyBorder="1" applyAlignment="1">
      <alignment horizontal="right" wrapText="1"/>
    </xf>
    <xf numFmtId="3" fontId="20" fillId="0" borderId="83" xfId="12" applyNumberFormat="1" applyFont="1" applyBorder="1" applyAlignment="1">
      <alignment horizontal="right" wrapText="1"/>
    </xf>
    <xf numFmtId="0" fontId="8" fillId="0" borderId="85" xfId="11" applyFont="1" applyBorder="1" applyAlignment="1" applyProtection="1">
      <alignment horizontal="left" vertical="center" wrapText="1"/>
    </xf>
    <xf numFmtId="0" fontId="8" fillId="0" borderId="87" xfId="11" applyFont="1" applyBorder="1" applyAlignment="1" applyProtection="1">
      <alignment horizontal="left" vertical="center" wrapText="1"/>
    </xf>
    <xf numFmtId="0" fontId="8" fillId="0" borderId="86" xfId="11" applyFont="1" applyBorder="1" applyAlignment="1" applyProtection="1">
      <alignment horizontal="left" vertical="center" wrapText="1"/>
    </xf>
    <xf numFmtId="0" fontId="8" fillId="0" borderId="88" xfId="11" applyFont="1" applyBorder="1" applyAlignment="1" applyProtection="1">
      <alignment horizontal="left" vertical="center" wrapText="1"/>
    </xf>
    <xf numFmtId="3" fontId="16" fillId="0" borderId="89" xfId="12" applyNumberFormat="1" applyFont="1" applyBorder="1" applyAlignment="1">
      <alignment horizontal="right" wrapText="1"/>
    </xf>
    <xf numFmtId="3" fontId="20" fillId="0" borderId="87" xfId="12" applyNumberFormat="1" applyFont="1" applyBorder="1" applyAlignment="1">
      <alignment horizontal="right" wrapText="1"/>
    </xf>
    <xf numFmtId="3" fontId="16" fillId="0" borderId="87" xfId="12" applyNumberFormat="1" applyFont="1" applyBorder="1" applyAlignment="1">
      <alignment horizontal="right" wrapText="1"/>
    </xf>
    <xf numFmtId="3" fontId="20" fillId="0" borderId="88" xfId="12" applyNumberFormat="1" applyFont="1" applyBorder="1" applyAlignment="1">
      <alignment horizontal="right" wrapText="1"/>
    </xf>
    <xf numFmtId="0" fontId="8" fillId="0" borderId="90" xfId="11" applyFont="1" applyBorder="1" applyAlignment="1" applyProtection="1">
      <alignment horizontal="left" vertical="center" wrapText="1"/>
    </xf>
    <xf numFmtId="0" fontId="8" fillId="0" borderId="91" xfId="11" applyFont="1" applyBorder="1" applyAlignment="1" applyProtection="1">
      <alignment horizontal="left" vertical="center" wrapText="1"/>
    </xf>
    <xf numFmtId="3" fontId="16" fillId="0" borderId="92" xfId="12" applyNumberFormat="1" applyFont="1" applyBorder="1" applyAlignment="1">
      <alignment horizontal="right" wrapText="1"/>
    </xf>
    <xf numFmtId="3" fontId="20" fillId="0" borderId="90" xfId="12" applyNumberFormat="1" applyFont="1" applyBorder="1" applyAlignment="1">
      <alignment horizontal="right" wrapText="1"/>
    </xf>
    <xf numFmtId="3" fontId="16" fillId="0" borderId="90" xfId="12" applyNumberFormat="1" applyFont="1" applyBorder="1" applyAlignment="1">
      <alignment horizontal="right" wrapText="1"/>
    </xf>
    <xf numFmtId="3" fontId="20" fillId="0" borderId="91" xfId="12" applyNumberFormat="1" applyFont="1" applyBorder="1" applyAlignment="1">
      <alignment horizontal="right" wrapText="1"/>
    </xf>
    <xf numFmtId="3" fontId="16" fillId="0" borderId="84" xfId="12" applyNumberFormat="1" applyFont="1" applyBorder="1" applyAlignment="1" applyProtection="1">
      <alignment horizontal="right" wrapText="1"/>
      <protection locked="0"/>
    </xf>
    <xf numFmtId="3" fontId="16" fillId="0" borderId="89" xfId="12" applyNumberFormat="1" applyFont="1" applyBorder="1" applyAlignment="1" applyProtection="1">
      <alignment horizontal="right" wrapText="1"/>
      <protection locked="0"/>
    </xf>
    <xf numFmtId="3" fontId="16" fillId="0" borderId="82" xfId="12" applyNumberFormat="1" applyFont="1" applyBorder="1" applyAlignment="1" applyProtection="1">
      <alignment horizontal="right" wrapText="1"/>
      <protection locked="0"/>
    </xf>
    <xf numFmtId="3" fontId="16" fillId="0" borderId="87" xfId="12" applyNumberFormat="1" applyFont="1" applyBorder="1" applyAlignment="1" applyProtection="1">
      <alignment horizontal="right" wrapText="1"/>
      <protection locked="0"/>
    </xf>
    <xf numFmtId="3" fontId="20" fillId="0" borderId="82" xfId="12" applyNumberFormat="1" applyFont="1" applyBorder="1" applyAlignment="1" applyProtection="1">
      <alignment horizontal="right" wrapText="1"/>
      <protection locked="0"/>
    </xf>
    <xf numFmtId="3" fontId="20" fillId="0" borderId="83" xfId="12" applyNumberFormat="1" applyFont="1" applyBorder="1" applyAlignment="1" applyProtection="1">
      <alignment horizontal="right" wrapText="1"/>
      <protection locked="0"/>
    </xf>
    <xf numFmtId="3" fontId="20" fillId="0" borderId="87" xfId="12" applyNumberFormat="1" applyFont="1" applyBorder="1" applyAlignment="1" applyProtection="1">
      <alignment horizontal="right" wrapText="1"/>
      <protection locked="0"/>
    </xf>
    <xf numFmtId="3" fontId="20" fillId="0" borderId="88" xfId="12" applyNumberFormat="1" applyFont="1" applyBorder="1" applyAlignment="1" applyProtection="1">
      <alignment horizontal="right" wrapText="1"/>
      <protection locked="0"/>
    </xf>
    <xf numFmtId="3" fontId="20" fillId="0" borderId="84" xfId="12" applyNumberFormat="1" applyFont="1" applyBorder="1" applyAlignment="1" applyProtection="1">
      <alignment horizontal="right" wrapText="1"/>
      <protection locked="0"/>
    </xf>
    <xf numFmtId="3" fontId="20" fillId="0" borderId="89" xfId="12" applyNumberFormat="1" applyFont="1" applyBorder="1" applyAlignment="1" applyProtection="1">
      <alignment horizontal="right" wrapText="1"/>
      <protection locked="0"/>
    </xf>
    <xf numFmtId="3" fontId="20" fillId="0" borderId="92" xfId="12" applyNumberFormat="1" applyFont="1" applyBorder="1" applyAlignment="1" applyProtection="1">
      <alignment horizontal="right" wrapText="1"/>
      <protection locked="0"/>
    </xf>
    <xf numFmtId="3" fontId="20" fillId="0" borderId="90" xfId="12" applyNumberFormat="1" applyFont="1" applyBorder="1" applyAlignment="1" applyProtection="1">
      <alignment horizontal="right" wrapText="1"/>
      <protection locked="0"/>
    </xf>
    <xf numFmtId="3" fontId="20" fillId="0" borderId="91" xfId="12" applyNumberFormat="1" applyFont="1" applyBorder="1" applyAlignment="1" applyProtection="1">
      <alignment horizontal="right" wrapText="1"/>
      <protection locked="0"/>
    </xf>
    <xf numFmtId="0" fontId="11" fillId="0" borderId="65" xfId="11" applyFont="1" applyBorder="1" applyAlignment="1" applyProtection="1">
      <alignment horizontal="left" vertical="center" wrapText="1"/>
    </xf>
    <xf numFmtId="3" fontId="16" fillId="0" borderId="84" xfId="12" applyNumberFormat="1" applyFont="1" applyBorder="1" applyAlignment="1" applyProtection="1">
      <alignment horizontal="right"/>
      <protection locked="0"/>
    </xf>
    <xf numFmtId="3" fontId="16" fillId="0" borderId="89" xfId="12" applyNumberFormat="1" applyFont="1" applyBorder="1" applyAlignment="1" applyProtection="1">
      <alignment horizontal="right"/>
      <protection locked="0"/>
    </xf>
    <xf numFmtId="3" fontId="16" fillId="0" borderId="82" xfId="12" applyNumberFormat="1" applyFont="1" applyBorder="1" applyAlignment="1" applyProtection="1">
      <alignment horizontal="right"/>
      <protection locked="0"/>
    </xf>
    <xf numFmtId="3" fontId="16" fillId="0" borderId="87" xfId="12" applyNumberFormat="1" applyFont="1" applyBorder="1" applyAlignment="1" applyProtection="1">
      <alignment horizontal="right"/>
      <protection locked="0"/>
    </xf>
    <xf numFmtId="3" fontId="20" fillId="0" borderId="82" xfId="12" applyNumberFormat="1" applyFont="1" applyBorder="1" applyAlignment="1" applyProtection="1">
      <alignment horizontal="right"/>
      <protection locked="0"/>
    </xf>
    <xf numFmtId="3" fontId="20" fillId="0" borderId="27" xfId="12" applyNumberFormat="1" applyFont="1" applyBorder="1" applyAlignment="1" applyProtection="1">
      <alignment horizontal="right"/>
      <protection locked="0"/>
    </xf>
    <xf numFmtId="3" fontId="20" fillId="0" borderId="83" xfId="12" applyNumberFormat="1" applyFont="1" applyBorder="1" applyAlignment="1" applyProtection="1">
      <alignment horizontal="right"/>
      <protection locked="0"/>
    </xf>
    <xf numFmtId="3" fontId="20" fillId="0" borderId="28" xfId="12" applyNumberFormat="1" applyFont="1" applyBorder="1" applyAlignment="1" applyProtection="1">
      <alignment horizontal="right"/>
      <protection locked="0"/>
    </xf>
    <xf numFmtId="3" fontId="20" fillId="0" borderId="87" xfId="12" applyNumberFormat="1" applyFont="1" applyBorder="1" applyAlignment="1" applyProtection="1">
      <alignment horizontal="right"/>
      <protection locked="0"/>
    </xf>
    <xf numFmtId="3" fontId="20" fillId="0" borderId="88" xfId="12" applyNumberFormat="1" applyFont="1" applyBorder="1" applyAlignment="1" applyProtection="1">
      <alignment horizontal="right"/>
      <protection locked="0"/>
    </xf>
    <xf numFmtId="3" fontId="16" fillId="0" borderId="92" xfId="12" applyNumberFormat="1" applyFont="1" applyBorder="1" applyAlignment="1" applyProtection="1">
      <alignment horizontal="right"/>
      <protection locked="0"/>
    </xf>
    <xf numFmtId="3" fontId="20" fillId="0" borderId="90" xfId="12" applyNumberFormat="1" applyFont="1" applyBorder="1" applyAlignment="1" applyProtection="1">
      <alignment horizontal="right"/>
      <protection locked="0"/>
    </xf>
    <xf numFmtId="3" fontId="16" fillId="0" borderId="90" xfId="12" applyNumberFormat="1" applyFont="1" applyBorder="1" applyAlignment="1" applyProtection="1">
      <alignment horizontal="right"/>
      <protection locked="0"/>
    </xf>
    <xf numFmtId="3" fontId="20" fillId="0" borderId="91" xfId="12" applyNumberFormat="1" applyFont="1" applyBorder="1" applyAlignment="1" applyProtection="1">
      <alignment horizontal="right"/>
      <protection locked="0"/>
    </xf>
    <xf numFmtId="0" fontId="8" fillId="0" borderId="67" xfId="11" applyFont="1" applyBorder="1" applyAlignment="1" applyProtection="1">
      <alignment horizontal="left" vertical="center" wrapText="1"/>
    </xf>
    <xf numFmtId="0" fontId="8" fillId="0" borderId="68" xfId="11" applyFont="1" applyBorder="1" applyAlignment="1" applyProtection="1">
      <alignment horizontal="left" vertical="center" wrapText="1"/>
    </xf>
    <xf numFmtId="0" fontId="8" fillId="0" borderId="33" xfId="11" applyFont="1" applyBorder="1" applyAlignment="1" applyProtection="1">
      <alignment horizontal="left" vertical="center" wrapText="1"/>
    </xf>
    <xf numFmtId="0" fontId="8" fillId="0" borderId="93" xfId="11" applyFont="1" applyBorder="1" applyAlignment="1" applyProtection="1">
      <alignment horizontal="left" vertical="center" wrapText="1"/>
    </xf>
    <xf numFmtId="0" fontId="8" fillId="0" borderId="29" xfId="11" applyFont="1" applyBorder="1" applyAlignment="1" applyProtection="1">
      <alignment horizontal="left" vertical="center" wrapText="1"/>
    </xf>
    <xf numFmtId="3" fontId="16" fillId="0" borderId="84" xfId="12" applyNumberFormat="1" applyFont="1" applyBorder="1" applyProtection="1">
      <protection locked="0"/>
    </xf>
    <xf numFmtId="3" fontId="16" fillId="0" borderId="89" xfId="12" applyNumberFormat="1" applyFont="1" applyBorder="1" applyProtection="1">
      <protection locked="0"/>
    </xf>
    <xf numFmtId="3" fontId="16" fillId="0" borderId="82" xfId="12" applyNumberFormat="1" applyFont="1" applyBorder="1" applyProtection="1">
      <protection locked="0"/>
    </xf>
    <xf numFmtId="3" fontId="16" fillId="0" borderId="87" xfId="12" applyNumberFormat="1" applyFont="1" applyBorder="1" applyProtection="1">
      <protection locked="0"/>
    </xf>
    <xf numFmtId="3" fontId="20" fillId="0" borderId="82" xfId="12" applyNumberFormat="1" applyFont="1" applyBorder="1" applyProtection="1">
      <protection locked="0"/>
    </xf>
    <xf numFmtId="3" fontId="20" fillId="0" borderId="83" xfId="12" applyNumberFormat="1" applyFont="1" applyBorder="1" applyProtection="1">
      <protection locked="0"/>
    </xf>
    <xf numFmtId="3" fontId="20" fillId="0" borderId="87" xfId="12" applyNumberFormat="1" applyFont="1" applyBorder="1" applyProtection="1">
      <protection locked="0"/>
    </xf>
    <xf numFmtId="3" fontId="20" fillId="0" borderId="88" xfId="12" applyNumberFormat="1" applyFont="1" applyBorder="1" applyProtection="1">
      <protection locked="0"/>
    </xf>
    <xf numFmtId="3" fontId="16" fillId="0" borderId="92" xfId="12" applyNumberFormat="1" applyFont="1" applyBorder="1" applyProtection="1">
      <protection locked="0"/>
    </xf>
    <xf numFmtId="3" fontId="20" fillId="0" borderId="90" xfId="12" applyNumberFormat="1" applyFont="1" applyBorder="1" applyProtection="1">
      <protection locked="0"/>
    </xf>
    <xf numFmtId="3" fontId="16" fillId="0" borderId="90" xfId="12" applyNumberFormat="1" applyFont="1" applyBorder="1" applyProtection="1">
      <protection locked="0"/>
    </xf>
    <xf numFmtId="3" fontId="20" fillId="0" borderId="91" xfId="12" applyNumberFormat="1" applyFont="1" applyBorder="1" applyProtection="1">
      <protection locked="0"/>
    </xf>
    <xf numFmtId="0" fontId="8" fillId="0" borderId="70" xfId="11" applyFont="1" applyBorder="1" applyAlignment="1" applyProtection="1">
      <alignment horizontal="left" vertical="center" wrapText="1"/>
    </xf>
    <xf numFmtId="3" fontId="15" fillId="0" borderId="27" xfId="12" applyNumberFormat="1" applyFont="1" applyBorder="1" applyProtection="1">
      <protection locked="0"/>
    </xf>
    <xf numFmtId="3" fontId="15" fillId="0" borderId="28" xfId="12" applyNumberFormat="1" applyFont="1" applyBorder="1" applyProtection="1">
      <protection locked="0"/>
    </xf>
    <xf numFmtId="0" fontId="11" fillId="0" borderId="65" xfId="11" applyFont="1" applyBorder="1" applyAlignment="1" applyProtection="1">
      <alignment horizontal="left" vertical="top" wrapText="1"/>
    </xf>
    <xf numFmtId="0" fontId="8" fillId="0" borderId="32" xfId="11" applyFont="1" applyBorder="1" applyAlignment="1" applyProtection="1">
      <alignment horizontal="left" vertical="top" wrapText="1"/>
    </xf>
    <xf numFmtId="0" fontId="8" fillId="0" borderId="27" xfId="11" applyFont="1" applyBorder="1" applyAlignment="1" applyProtection="1">
      <alignment horizontal="left" vertical="top" wrapText="1"/>
    </xf>
    <xf numFmtId="0" fontId="8" fillId="0" borderId="85" xfId="11" applyFont="1" applyBorder="1" applyAlignment="1" applyProtection="1">
      <alignment horizontal="left" vertical="top" wrapText="1"/>
    </xf>
    <xf numFmtId="0" fontId="8" fillId="0" borderId="33" xfId="11" applyFont="1" applyBorder="1" applyAlignment="1" applyProtection="1">
      <alignment horizontal="left" vertical="top" wrapText="1"/>
    </xf>
    <xf numFmtId="0" fontId="8" fillId="0" borderId="28" xfId="11" applyFont="1" applyBorder="1" applyAlignment="1" applyProtection="1">
      <alignment horizontal="left" vertical="top" wrapText="1"/>
    </xf>
    <xf numFmtId="0" fontId="8" fillId="0" borderId="70" xfId="11" applyFont="1" applyBorder="1" applyAlignment="1" applyProtection="1">
      <alignment horizontal="left" vertical="top" wrapText="1"/>
    </xf>
    <xf numFmtId="0" fontId="10" fillId="0" borderId="11" xfId="12" applyFont="1" applyBorder="1" applyAlignment="1">
      <alignment horizontal="right" vertical="center" wrapText="1"/>
    </xf>
    <xf numFmtId="0" fontId="10" fillId="0" borderId="69" xfId="12" applyFont="1" applyBorder="1" applyAlignment="1">
      <alignment horizontal="right" vertical="center" wrapText="1"/>
    </xf>
    <xf numFmtId="0" fontId="10" fillId="0" borderId="76"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8" fillId="0" borderId="0" xfId="12" quotePrefix="1" applyFont="1" applyAlignment="1">
      <alignment horizontal="left" vertical="top" wrapText="1"/>
    </xf>
    <xf numFmtId="0" fontId="10" fillId="0" borderId="11" xfId="12" applyFont="1" applyBorder="1" applyAlignment="1">
      <alignment horizontal="center" vertical="center"/>
    </xf>
    <xf numFmtId="0" fontId="10" fillId="0" borderId="12" xfId="12" applyFont="1" applyBorder="1" applyAlignment="1">
      <alignment horizontal="center" vertical="center"/>
    </xf>
    <xf numFmtId="0" fontId="10" fillId="0" borderId="69" xfId="12" applyFont="1" applyBorder="1" applyAlignment="1">
      <alignment horizontal="center" vertical="center"/>
    </xf>
    <xf numFmtId="0" fontId="22" fillId="0" borderId="0" xfId="12" applyFont="1" applyAlignment="1">
      <alignment horizontal="center" vertical="center" wrapText="1"/>
    </xf>
    <xf numFmtId="0" fontId="12" fillId="0" borderId="70" xfId="12" applyFont="1" applyBorder="1" applyAlignment="1">
      <alignment horizontal="center" vertical="center" wrapText="1"/>
    </xf>
    <xf numFmtId="0" fontId="12" fillId="0" borderId="71" xfId="12" applyFont="1" applyBorder="1" applyAlignment="1">
      <alignment horizontal="center" vertical="center" wrapText="1"/>
    </xf>
    <xf numFmtId="0" fontId="12" fillId="0" borderId="72" xfId="12" applyFont="1" applyBorder="1" applyAlignment="1">
      <alignment horizontal="center" vertical="center" wrapText="1"/>
    </xf>
    <xf numFmtId="0" fontId="12" fillId="0" borderId="73" xfId="12" applyFont="1" applyBorder="1" applyAlignment="1">
      <alignment horizontal="center" vertical="center" wrapText="1"/>
    </xf>
    <xf numFmtId="0" fontId="9" fillId="0" borderId="64" xfId="12" quotePrefix="1" applyFont="1" applyBorder="1" applyAlignment="1">
      <alignment horizontal="left" vertical="top" wrapText="1"/>
    </xf>
    <xf numFmtId="0" fontId="9" fillId="0" borderId="0" xfId="12" quotePrefix="1" applyFont="1" applyAlignment="1">
      <alignment horizontal="left" vertical="top" wrapText="1"/>
    </xf>
    <xf numFmtId="0" fontId="12" fillId="0" borderId="74" xfId="12" applyFont="1" applyBorder="1" applyAlignment="1">
      <alignment horizontal="center" vertical="center" wrapText="1"/>
    </xf>
    <xf numFmtId="0" fontId="12" fillId="0" borderId="75"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10"/>
  <sheetViews>
    <sheetView showGridLines="0" tabSelected="1" zoomScale="85" zoomScaleNormal="85" workbookViewId="0"/>
  </sheetViews>
  <sheetFormatPr defaultColWidth="12.5703125" defaultRowHeight="15" customHeight="1" x14ac:dyDescent="0.25"/>
  <cols>
    <col min="1" max="1" width="15.7109375" style="63" customWidth="1"/>
    <col min="2" max="2" width="65.85546875" style="63"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A1" s="20"/>
      <c r="B1" s="281" t="s">
        <v>146</v>
      </c>
      <c r="C1" s="281"/>
      <c r="D1" s="281"/>
      <c r="E1" s="281"/>
      <c r="F1" s="281"/>
      <c r="G1" s="281"/>
      <c r="H1" s="281"/>
      <c r="I1" s="281"/>
      <c r="J1" s="281"/>
    </row>
    <row r="2" spans="1:10" ht="16.5" customHeight="1" x14ac:dyDescent="0.25">
      <c r="A2" s="20"/>
      <c r="B2" s="281"/>
      <c r="C2" s="281"/>
      <c r="D2" s="281"/>
      <c r="E2" s="281"/>
      <c r="F2" s="281"/>
      <c r="G2" s="281"/>
      <c r="H2" s="281"/>
      <c r="I2" s="281"/>
      <c r="J2" s="281"/>
    </row>
    <row r="3" spans="1:10" s="22" customFormat="1" x14ac:dyDescent="0.2">
      <c r="A3" s="14" t="s">
        <v>145</v>
      </c>
      <c r="B3" s="14"/>
      <c r="C3" s="14"/>
      <c r="D3" s="14"/>
      <c r="E3" s="14"/>
      <c r="F3" s="14"/>
      <c r="G3" s="14"/>
      <c r="H3" s="14"/>
      <c r="I3" s="14"/>
      <c r="J3" s="14"/>
    </row>
    <row r="4" spans="1:10" x14ac:dyDescent="0.25">
      <c r="A4" s="13" t="s">
        <v>150</v>
      </c>
      <c r="B4" s="13"/>
      <c r="C4" s="13"/>
      <c r="D4" s="13"/>
      <c r="E4" s="13"/>
      <c r="F4" s="13"/>
      <c r="G4" s="13"/>
      <c r="H4" s="13"/>
      <c r="I4" s="13"/>
      <c r="J4" s="13"/>
    </row>
    <row r="5" spans="1:10" x14ac:dyDescent="0.25">
      <c r="A5" s="12" t="s">
        <v>164</v>
      </c>
      <c r="B5" s="12"/>
      <c r="C5" s="12"/>
      <c r="D5" s="12"/>
      <c r="E5" s="12"/>
      <c r="F5" s="12"/>
      <c r="G5" s="12"/>
      <c r="H5" s="12"/>
      <c r="I5" s="12"/>
      <c r="J5" s="12"/>
    </row>
    <row r="6" spans="1:10" x14ac:dyDescent="0.25">
      <c r="A6" s="14" t="s">
        <v>165</v>
      </c>
      <c r="B6" s="14"/>
      <c r="C6" s="14"/>
      <c r="D6" s="14"/>
      <c r="E6" s="14"/>
      <c r="F6" s="14"/>
      <c r="G6" s="14"/>
      <c r="H6" s="14"/>
      <c r="I6" s="14"/>
      <c r="J6" s="14"/>
    </row>
    <row r="7" spans="1:10" x14ac:dyDescent="0.25">
      <c r="A7" s="13" t="s">
        <v>153</v>
      </c>
      <c r="B7" s="13"/>
      <c r="C7" s="13"/>
      <c r="D7" s="13"/>
      <c r="E7" s="13"/>
      <c r="F7" s="13"/>
      <c r="G7" s="13"/>
      <c r="H7" s="13"/>
      <c r="I7" s="13"/>
      <c r="J7" s="13"/>
    </row>
    <row r="8" spans="1:10" x14ac:dyDescent="0.25">
      <c r="A8" s="13" t="s">
        <v>152</v>
      </c>
      <c r="B8" s="13"/>
      <c r="C8" s="13"/>
      <c r="D8" s="13"/>
      <c r="E8" s="13"/>
      <c r="F8" s="13"/>
      <c r="G8" s="13"/>
      <c r="H8" s="13"/>
      <c r="I8" s="13"/>
      <c r="J8" s="13"/>
    </row>
    <row r="9" spans="1:10" x14ac:dyDescent="0.25">
      <c r="A9" s="12" t="s">
        <v>166</v>
      </c>
      <c r="B9" s="12"/>
      <c r="C9" s="12"/>
      <c r="D9" s="12"/>
      <c r="E9" s="12"/>
      <c r="F9" s="12"/>
      <c r="G9" s="12"/>
      <c r="H9" s="12"/>
      <c r="I9" s="12"/>
      <c r="J9" s="12"/>
    </row>
    <row r="10" spans="1:10" s="25" customFormat="1" ht="18.75" customHeight="1" x14ac:dyDescent="0.25">
      <c r="A10" s="23"/>
      <c r="B10" s="24"/>
      <c r="C10" s="24"/>
      <c r="D10" s="24"/>
      <c r="E10" s="24"/>
      <c r="F10" s="24"/>
      <c r="G10" s="24"/>
      <c r="H10" s="24"/>
      <c r="I10" s="24"/>
      <c r="J10" s="24"/>
    </row>
    <row r="11" spans="1:10" ht="15.6" customHeight="1" x14ac:dyDescent="0.25">
      <c r="A11" s="274" t="s">
        <v>130</v>
      </c>
      <c r="B11" s="4" t="s">
        <v>131</v>
      </c>
      <c r="C11" s="278" t="s">
        <v>3</v>
      </c>
      <c r="D11" s="279"/>
      <c r="E11" s="279"/>
      <c r="F11" s="279"/>
      <c r="G11" s="279"/>
      <c r="H11" s="279"/>
      <c r="I11" s="279"/>
      <c r="J11" s="280"/>
    </row>
    <row r="12" spans="1:10" ht="33" customHeight="1" x14ac:dyDescent="0.25">
      <c r="A12" s="275"/>
      <c r="B12" s="8"/>
      <c r="C12" s="2" t="s">
        <v>177</v>
      </c>
      <c r="D12" s="1"/>
      <c r="E12" s="282" t="s">
        <v>178</v>
      </c>
      <c r="F12" s="283"/>
      <c r="G12" s="284" t="s">
        <v>179</v>
      </c>
      <c r="H12" s="283"/>
      <c r="I12" s="284" t="s">
        <v>180</v>
      </c>
      <c r="J12" s="285"/>
    </row>
    <row r="13" spans="1:10" ht="37.5" customHeight="1" x14ac:dyDescent="0.25">
      <c r="A13" s="276"/>
      <c r="B13" s="3"/>
      <c r="C13" s="26" t="s">
        <v>143</v>
      </c>
      <c r="D13" s="27" t="s">
        <v>156</v>
      </c>
      <c r="E13" s="28" t="s">
        <v>143</v>
      </c>
      <c r="F13" s="29" t="s">
        <v>156</v>
      </c>
      <c r="G13" s="30" t="s">
        <v>143</v>
      </c>
      <c r="H13" s="29" t="s">
        <v>156</v>
      </c>
      <c r="I13" s="30" t="s">
        <v>143</v>
      </c>
      <c r="J13" s="31" t="s">
        <v>4</v>
      </c>
    </row>
    <row r="14" spans="1:10" s="35" customFormat="1" ht="19.5" customHeight="1" x14ac:dyDescent="0.2">
      <c r="A14" s="32"/>
      <c r="B14" s="33" t="s">
        <v>138</v>
      </c>
      <c r="C14" s="64">
        <v>201370.12</v>
      </c>
      <c r="D14" s="65">
        <v>221203.37</v>
      </c>
      <c r="E14" s="34"/>
      <c r="F14" s="34"/>
      <c r="G14" s="34"/>
      <c r="H14" s="34"/>
      <c r="I14" s="34"/>
      <c r="J14" s="34"/>
    </row>
    <row r="15" spans="1:10" s="38" customFormat="1" x14ac:dyDescent="0.2">
      <c r="A15" s="32"/>
      <c r="B15" s="36" t="s">
        <v>157</v>
      </c>
      <c r="C15" s="15"/>
      <c r="D15" s="65">
        <v>122000</v>
      </c>
      <c r="E15" s="37"/>
      <c r="F15" s="37"/>
      <c r="G15" s="37"/>
      <c r="H15" s="37"/>
      <c r="I15" s="37"/>
      <c r="J15" s="37"/>
    </row>
    <row r="16" spans="1:10" s="38" customFormat="1" x14ac:dyDescent="0.2">
      <c r="A16" s="32"/>
      <c r="B16" s="39"/>
      <c r="C16" s="40"/>
      <c r="D16" s="40"/>
      <c r="E16" s="41"/>
      <c r="F16" s="41"/>
      <c r="G16" s="41"/>
      <c r="H16" s="41"/>
      <c r="I16" s="41"/>
      <c r="J16" s="41"/>
    </row>
    <row r="17" spans="1:10" s="38" customFormat="1" x14ac:dyDescent="0.25">
      <c r="A17" s="42" t="s">
        <v>7</v>
      </c>
      <c r="B17" s="43" t="s">
        <v>6</v>
      </c>
      <c r="C17" s="66">
        <f t="shared" ref="C17:J17" si="0">+C18+C26+C27+C28</f>
        <v>16391.47</v>
      </c>
      <c r="D17" s="67">
        <f t="shared" si="0"/>
        <v>36124.229999999996</v>
      </c>
      <c r="E17" s="67">
        <f t="shared" si="0"/>
        <v>36769.360000000001</v>
      </c>
      <c r="F17" s="67">
        <f t="shared" si="0"/>
        <v>72248.459999999992</v>
      </c>
      <c r="G17" s="67">
        <f t="shared" si="0"/>
        <v>54080.17</v>
      </c>
      <c r="H17" s="67">
        <f t="shared" si="0"/>
        <v>108372.69</v>
      </c>
      <c r="I17" s="67">
        <f t="shared" si="0"/>
        <v>80059.520000000004</v>
      </c>
      <c r="J17" s="68">
        <f t="shared" si="0"/>
        <v>144496.94</v>
      </c>
    </row>
    <row r="18" spans="1:10" x14ac:dyDescent="0.25">
      <c r="A18" s="44" t="s">
        <v>147</v>
      </c>
      <c r="B18" s="43" t="s">
        <v>148</v>
      </c>
      <c r="C18" s="69">
        <f t="shared" ref="C18:J18" si="1">SUM(C19:C25)</f>
        <v>16391.47</v>
      </c>
      <c r="D18" s="70">
        <f t="shared" si="1"/>
        <v>36124.229999999996</v>
      </c>
      <c r="E18" s="71">
        <f t="shared" si="1"/>
        <v>36769.360000000001</v>
      </c>
      <c r="F18" s="70">
        <f t="shared" si="1"/>
        <v>72248.459999999992</v>
      </c>
      <c r="G18" s="71">
        <f t="shared" si="1"/>
        <v>54080.17</v>
      </c>
      <c r="H18" s="71">
        <f t="shared" si="1"/>
        <v>108372.69</v>
      </c>
      <c r="I18" s="71">
        <f t="shared" si="1"/>
        <v>80059.520000000004</v>
      </c>
      <c r="J18" s="72">
        <f t="shared" si="1"/>
        <v>144496.94</v>
      </c>
    </row>
    <row r="19" spans="1:10" x14ac:dyDescent="0.25">
      <c r="A19" s="44" t="s">
        <v>142</v>
      </c>
      <c r="B19" s="43" t="s">
        <v>154</v>
      </c>
      <c r="C19" s="73">
        <v>5865.32</v>
      </c>
      <c r="D19" s="74">
        <v>8500</v>
      </c>
      <c r="E19" s="75">
        <v>22475.41</v>
      </c>
      <c r="F19" s="75">
        <v>17000</v>
      </c>
      <c r="G19" s="75">
        <v>22565.759999999998</v>
      </c>
      <c r="H19" s="75">
        <v>25500</v>
      </c>
      <c r="I19" s="74">
        <v>35183.29</v>
      </c>
      <c r="J19" s="76">
        <v>34000</v>
      </c>
    </row>
    <row r="20" spans="1:10" x14ac:dyDescent="0.25">
      <c r="A20" s="44" t="s">
        <v>141</v>
      </c>
      <c r="B20" s="43" t="s">
        <v>140</v>
      </c>
      <c r="C20" s="73">
        <v>1229.1500000000001</v>
      </c>
      <c r="D20" s="74">
        <v>3581.13</v>
      </c>
      <c r="E20" s="75">
        <v>3775.49</v>
      </c>
      <c r="F20" s="75">
        <v>7162.26</v>
      </c>
      <c r="G20" s="75">
        <v>7466.7</v>
      </c>
      <c r="H20" s="75">
        <v>10743.39</v>
      </c>
      <c r="I20" s="74">
        <v>11264.36</v>
      </c>
      <c r="J20" s="76">
        <v>14324.53</v>
      </c>
    </row>
    <row r="21" spans="1:10" x14ac:dyDescent="0.25">
      <c r="A21" s="44" t="s">
        <v>139</v>
      </c>
      <c r="B21" s="43" t="s">
        <v>181</v>
      </c>
      <c r="C21" s="73">
        <v>9297</v>
      </c>
      <c r="D21" s="74">
        <v>21918.1</v>
      </c>
      <c r="E21" s="75">
        <v>10518.46</v>
      </c>
      <c r="F21" s="75">
        <v>43836.2</v>
      </c>
      <c r="G21" s="75">
        <v>23897.71</v>
      </c>
      <c r="H21" s="75">
        <v>65754.3</v>
      </c>
      <c r="I21" s="74">
        <v>33320.71</v>
      </c>
      <c r="J21" s="76">
        <v>87672.41</v>
      </c>
    </row>
    <row r="22" spans="1:10" x14ac:dyDescent="0.25">
      <c r="A22" s="44" t="s">
        <v>182</v>
      </c>
      <c r="B22" s="43" t="s">
        <v>183</v>
      </c>
      <c r="C22" s="73"/>
      <c r="D22" s="74"/>
      <c r="E22" s="75"/>
      <c r="F22" s="75"/>
      <c r="G22" s="75">
        <v>150</v>
      </c>
      <c r="H22" s="75"/>
      <c r="I22" s="74">
        <v>291.16000000000003</v>
      </c>
      <c r="J22" s="76"/>
    </row>
    <row r="23" spans="1:10" x14ac:dyDescent="0.25">
      <c r="A23" s="44" t="s">
        <v>184</v>
      </c>
      <c r="B23" s="43" t="s">
        <v>185</v>
      </c>
      <c r="C23" s="73"/>
      <c r="D23" s="74">
        <v>2125</v>
      </c>
      <c r="E23" s="75"/>
      <c r="F23" s="75">
        <v>4250</v>
      </c>
      <c r="G23" s="75"/>
      <c r="H23" s="75">
        <v>6375</v>
      </c>
      <c r="I23" s="74"/>
      <c r="J23" s="76">
        <v>8500</v>
      </c>
    </row>
    <row r="24" spans="1:10" x14ac:dyDescent="0.25">
      <c r="A24" s="44" t="s">
        <v>186</v>
      </c>
      <c r="B24" s="43" t="s">
        <v>187</v>
      </c>
      <c r="C24" s="73"/>
      <c r="D24" s="74"/>
      <c r="E24" s="75"/>
      <c r="F24" s="75"/>
      <c r="G24" s="75"/>
      <c r="H24" s="75"/>
      <c r="I24" s="74"/>
      <c r="J24" s="76"/>
    </row>
    <row r="25" spans="1:10" x14ac:dyDescent="0.25">
      <c r="A25" s="44"/>
      <c r="B25" s="43"/>
      <c r="C25" s="73"/>
      <c r="D25" s="75"/>
      <c r="E25" s="75"/>
      <c r="F25" s="75"/>
      <c r="G25" s="75"/>
      <c r="H25" s="75"/>
      <c r="I25" s="75"/>
      <c r="J25" s="76"/>
    </row>
    <row r="26" spans="1:10" x14ac:dyDescent="0.25">
      <c r="A26" s="44" t="s">
        <v>8</v>
      </c>
      <c r="B26" s="43" t="s">
        <v>158</v>
      </c>
      <c r="C26" s="73"/>
      <c r="D26" s="75"/>
      <c r="E26" s="75"/>
      <c r="F26" s="75"/>
      <c r="G26" s="75"/>
      <c r="H26" s="75"/>
      <c r="I26" s="75"/>
      <c r="J26" s="76"/>
    </row>
    <row r="27" spans="1:10" x14ac:dyDescent="0.25">
      <c r="A27" s="44" t="s">
        <v>9</v>
      </c>
      <c r="B27" s="43" t="s">
        <v>159</v>
      </c>
      <c r="C27" s="73"/>
      <c r="D27" s="75"/>
      <c r="E27" s="75"/>
      <c r="F27" s="75"/>
      <c r="G27" s="75"/>
      <c r="H27" s="75"/>
      <c r="I27" s="75"/>
      <c r="J27" s="76"/>
    </row>
    <row r="28" spans="1:10" x14ac:dyDescent="0.25">
      <c r="A28" s="44" t="s">
        <v>11</v>
      </c>
      <c r="B28" s="43" t="s">
        <v>10</v>
      </c>
      <c r="C28" s="73"/>
      <c r="D28" s="75"/>
      <c r="E28" s="75"/>
      <c r="F28" s="75"/>
      <c r="G28" s="75"/>
      <c r="H28" s="75"/>
      <c r="I28" s="75"/>
      <c r="J28" s="76"/>
    </row>
    <row r="29" spans="1:10" x14ac:dyDescent="0.25">
      <c r="A29" s="44" t="s">
        <v>13</v>
      </c>
      <c r="B29" s="45" t="s">
        <v>12</v>
      </c>
      <c r="C29" s="73"/>
      <c r="D29" s="75">
        <v>10723.12</v>
      </c>
      <c r="E29" s="75">
        <v>24027.279999999999</v>
      </c>
      <c r="F29" s="75">
        <v>21446.240000000002</v>
      </c>
      <c r="G29" s="75">
        <v>31695.32</v>
      </c>
      <c r="H29" s="75">
        <v>32169.360000000001</v>
      </c>
      <c r="I29" s="75">
        <v>44474.47</v>
      </c>
      <c r="J29" s="76">
        <v>42892.49</v>
      </c>
    </row>
    <row r="30" spans="1:10" ht="30" x14ac:dyDescent="0.25">
      <c r="A30" s="46" t="s">
        <v>5</v>
      </c>
      <c r="B30" s="47" t="s">
        <v>136</v>
      </c>
      <c r="C30" s="77">
        <f t="shared" ref="C30:J30" si="2">+C17+C29</f>
        <v>16391.47</v>
      </c>
      <c r="D30" s="78">
        <f t="shared" si="2"/>
        <v>46847.35</v>
      </c>
      <c r="E30" s="78">
        <f t="shared" si="2"/>
        <v>60796.639999999999</v>
      </c>
      <c r="F30" s="78">
        <f t="shared" si="2"/>
        <v>93694.7</v>
      </c>
      <c r="G30" s="78">
        <f t="shared" si="2"/>
        <v>85775.489999999991</v>
      </c>
      <c r="H30" s="78">
        <f t="shared" si="2"/>
        <v>140542.04999999999</v>
      </c>
      <c r="I30" s="78">
        <f t="shared" si="2"/>
        <v>124533.99</v>
      </c>
      <c r="J30" s="79">
        <f t="shared" si="2"/>
        <v>187389.43</v>
      </c>
    </row>
    <row r="31" spans="1:10" s="48" customFormat="1" x14ac:dyDescent="0.25">
      <c r="A31" s="44" t="s">
        <v>17</v>
      </c>
      <c r="B31" s="43" t="s">
        <v>16</v>
      </c>
      <c r="C31" s="80">
        <v>1043.45</v>
      </c>
      <c r="D31" s="81">
        <v>0</v>
      </c>
      <c r="E31" s="81">
        <v>9844.3799999999992</v>
      </c>
      <c r="F31" s="82">
        <v>0</v>
      </c>
      <c r="G31" s="82">
        <v>9928.58</v>
      </c>
      <c r="H31" s="82">
        <v>16833</v>
      </c>
      <c r="I31" s="83">
        <v>15251.94</v>
      </c>
      <c r="J31" s="84">
        <v>16833</v>
      </c>
    </row>
    <row r="32" spans="1:10" x14ac:dyDescent="0.25">
      <c r="A32" s="44" t="s">
        <v>19</v>
      </c>
      <c r="B32" s="43" t="s">
        <v>18</v>
      </c>
      <c r="C32" s="80">
        <v>18100</v>
      </c>
      <c r="D32" s="81">
        <v>140.81</v>
      </c>
      <c r="E32" s="81">
        <v>18100</v>
      </c>
      <c r="F32" s="82">
        <v>281.62</v>
      </c>
      <c r="G32" s="82">
        <v>18100</v>
      </c>
      <c r="H32" s="82">
        <v>5422.43</v>
      </c>
      <c r="I32" s="83">
        <v>18100</v>
      </c>
      <c r="J32" s="84">
        <v>5563.25</v>
      </c>
    </row>
    <row r="33" spans="1:10" x14ac:dyDescent="0.25">
      <c r="A33" s="44"/>
      <c r="B33" s="43" t="s">
        <v>120</v>
      </c>
      <c r="C33" s="80">
        <v>0</v>
      </c>
      <c r="D33" s="81">
        <v>4575</v>
      </c>
      <c r="E33" s="81">
        <v>0</v>
      </c>
      <c r="F33" s="82">
        <v>9150</v>
      </c>
      <c r="G33" s="82">
        <v>0</v>
      </c>
      <c r="H33" s="82">
        <v>61152</v>
      </c>
      <c r="I33" s="83">
        <v>0</v>
      </c>
      <c r="J33" s="84">
        <v>65727</v>
      </c>
    </row>
    <row r="34" spans="1:10" x14ac:dyDescent="0.25">
      <c r="A34" s="46" t="s">
        <v>15</v>
      </c>
      <c r="B34" s="49" t="s">
        <v>135</v>
      </c>
      <c r="C34" s="77">
        <f t="shared" ref="C34:J34" si="3">+C33+C32+C31</f>
        <v>19143.45</v>
      </c>
      <c r="D34" s="78">
        <f t="shared" si="3"/>
        <v>4715.8100000000004</v>
      </c>
      <c r="E34" s="78">
        <f t="shared" si="3"/>
        <v>27944.379999999997</v>
      </c>
      <c r="F34" s="78">
        <f t="shared" si="3"/>
        <v>9431.6200000000008</v>
      </c>
      <c r="G34" s="78">
        <f t="shared" si="3"/>
        <v>28028.58</v>
      </c>
      <c r="H34" s="78">
        <f t="shared" si="3"/>
        <v>83407.429999999993</v>
      </c>
      <c r="I34" s="78">
        <f t="shared" si="3"/>
        <v>33351.94</v>
      </c>
      <c r="J34" s="79">
        <f t="shared" si="3"/>
        <v>88123.25</v>
      </c>
    </row>
    <row r="35" spans="1:10" x14ac:dyDescent="0.25">
      <c r="A35" s="44" t="s">
        <v>22</v>
      </c>
      <c r="B35" s="50" t="s">
        <v>21</v>
      </c>
      <c r="C35" s="80">
        <v>805.16</v>
      </c>
      <c r="D35" s="81">
        <v>8068.79</v>
      </c>
      <c r="E35" s="81">
        <v>6890.12</v>
      </c>
      <c r="F35" s="82">
        <v>16137.58</v>
      </c>
      <c r="G35" s="82">
        <v>12277.34</v>
      </c>
      <c r="H35" s="82">
        <v>24206.37</v>
      </c>
      <c r="I35" s="83">
        <v>12277.34</v>
      </c>
      <c r="J35" s="84">
        <v>32275.16</v>
      </c>
    </row>
    <row r="36" spans="1:10" ht="30" x14ac:dyDescent="0.25">
      <c r="A36" s="44" t="s">
        <v>24</v>
      </c>
      <c r="B36" s="50" t="s">
        <v>23</v>
      </c>
      <c r="C36" s="80"/>
      <c r="D36" s="81"/>
      <c r="E36" s="81"/>
      <c r="F36" s="82"/>
      <c r="G36" s="82"/>
      <c r="H36" s="82"/>
      <c r="I36" s="83"/>
      <c r="J36" s="84"/>
    </row>
    <row r="37" spans="1:10" x14ac:dyDescent="0.25">
      <c r="A37" s="44" t="s">
        <v>26</v>
      </c>
      <c r="B37" s="43" t="s">
        <v>25</v>
      </c>
      <c r="C37" s="80">
        <v>0.02</v>
      </c>
      <c r="D37" s="81">
        <v>2.5</v>
      </c>
      <c r="E37" s="81">
        <v>0.02</v>
      </c>
      <c r="F37" s="82">
        <v>5</v>
      </c>
      <c r="G37" s="82">
        <v>0.02</v>
      </c>
      <c r="H37" s="82">
        <v>7.5</v>
      </c>
      <c r="I37" s="83">
        <v>0.02</v>
      </c>
      <c r="J37" s="84">
        <v>10</v>
      </c>
    </row>
    <row r="38" spans="1:10" x14ac:dyDescent="0.25">
      <c r="A38" s="44" t="s">
        <v>28</v>
      </c>
      <c r="B38" s="43" t="s">
        <v>27</v>
      </c>
      <c r="C38" s="85"/>
      <c r="D38" s="86"/>
      <c r="E38" s="86"/>
      <c r="F38" s="87"/>
      <c r="G38" s="87"/>
      <c r="H38" s="87"/>
      <c r="I38" s="88"/>
      <c r="J38" s="89"/>
    </row>
    <row r="39" spans="1:10" x14ac:dyDescent="0.25">
      <c r="A39" s="44" t="s">
        <v>30</v>
      </c>
      <c r="B39" s="43" t="s">
        <v>29</v>
      </c>
      <c r="C39" s="85">
        <v>2704</v>
      </c>
      <c r="D39" s="86">
        <v>250</v>
      </c>
      <c r="E39" s="86">
        <v>2728.8</v>
      </c>
      <c r="F39" s="87">
        <v>500</v>
      </c>
      <c r="G39" s="87">
        <v>3630.8</v>
      </c>
      <c r="H39" s="87">
        <v>750</v>
      </c>
      <c r="I39" s="88">
        <v>3976.8</v>
      </c>
      <c r="J39" s="89">
        <v>1000</v>
      </c>
    </row>
    <row r="40" spans="1:10" x14ac:dyDescent="0.25">
      <c r="A40" s="46" t="s">
        <v>20</v>
      </c>
      <c r="B40" s="49" t="s">
        <v>119</v>
      </c>
      <c r="C40" s="77">
        <f t="shared" ref="C40:J40" si="4">+C39+C38+C37+C36+C35</f>
        <v>3509.18</v>
      </c>
      <c r="D40" s="78">
        <f t="shared" si="4"/>
        <v>8321.2900000000009</v>
      </c>
      <c r="E40" s="78">
        <f t="shared" si="4"/>
        <v>9618.94</v>
      </c>
      <c r="F40" s="78">
        <f t="shared" si="4"/>
        <v>16642.580000000002</v>
      </c>
      <c r="G40" s="78">
        <f t="shared" si="4"/>
        <v>15908.16</v>
      </c>
      <c r="H40" s="78">
        <f t="shared" si="4"/>
        <v>24963.87</v>
      </c>
      <c r="I40" s="78">
        <f t="shared" si="4"/>
        <v>16254.16</v>
      </c>
      <c r="J40" s="79">
        <f t="shared" si="4"/>
        <v>33285.160000000003</v>
      </c>
    </row>
    <row r="41" spans="1:10" x14ac:dyDescent="0.25">
      <c r="A41" s="44" t="s">
        <v>33</v>
      </c>
      <c r="B41" s="43" t="s">
        <v>32</v>
      </c>
      <c r="C41" s="85"/>
      <c r="D41" s="86"/>
      <c r="E41" s="86"/>
      <c r="F41" s="87"/>
      <c r="G41" s="87"/>
      <c r="H41" s="87"/>
      <c r="I41" s="88"/>
      <c r="J41" s="89"/>
    </row>
    <row r="42" spans="1:10" x14ac:dyDescent="0.25">
      <c r="A42" s="44" t="s">
        <v>34</v>
      </c>
      <c r="B42" s="43" t="s">
        <v>0</v>
      </c>
      <c r="C42" s="85"/>
      <c r="D42" s="86">
        <v>40000</v>
      </c>
      <c r="E42" s="86"/>
      <c r="F42" s="87">
        <v>474736.33</v>
      </c>
      <c r="G42" s="87">
        <v>122600</v>
      </c>
      <c r="H42" s="87">
        <v>996059.33</v>
      </c>
      <c r="I42" s="88">
        <v>199495.26</v>
      </c>
      <c r="J42" s="89">
        <v>996059.33</v>
      </c>
    </row>
    <row r="43" spans="1:10" x14ac:dyDescent="0.25">
      <c r="A43" s="44" t="s">
        <v>35</v>
      </c>
      <c r="B43" s="43" t="s">
        <v>1</v>
      </c>
      <c r="C43" s="85"/>
      <c r="D43" s="86">
        <v>0</v>
      </c>
      <c r="E43" s="86"/>
      <c r="F43" s="87">
        <v>0</v>
      </c>
      <c r="G43" s="87"/>
      <c r="H43" s="87">
        <v>45735</v>
      </c>
      <c r="I43" s="88"/>
      <c r="J43" s="89">
        <v>45735</v>
      </c>
    </row>
    <row r="44" spans="1:10" x14ac:dyDescent="0.25">
      <c r="A44" s="44" t="s">
        <v>37</v>
      </c>
      <c r="B44" s="43" t="s">
        <v>36</v>
      </c>
      <c r="C44" s="80"/>
      <c r="D44" s="81"/>
      <c r="E44" s="81"/>
      <c r="F44" s="82"/>
      <c r="G44" s="82"/>
      <c r="H44" s="82"/>
      <c r="I44" s="83"/>
      <c r="J44" s="84"/>
    </row>
    <row r="45" spans="1:10" x14ac:dyDescent="0.25">
      <c r="A45" s="44" t="s">
        <v>38</v>
      </c>
      <c r="B45" s="43" t="s">
        <v>2</v>
      </c>
      <c r="C45" s="80"/>
      <c r="D45" s="81"/>
      <c r="E45" s="81"/>
      <c r="F45" s="82"/>
      <c r="G45" s="82"/>
      <c r="H45" s="82"/>
      <c r="I45" s="83"/>
      <c r="J45" s="84"/>
    </row>
    <row r="46" spans="1:10" x14ac:dyDescent="0.25">
      <c r="A46" s="46" t="s">
        <v>31</v>
      </c>
      <c r="B46" s="49" t="s">
        <v>118</v>
      </c>
      <c r="C46" s="77">
        <f t="shared" ref="C46:J46" si="5">+C45+C44+C43+C42+C41</f>
        <v>0</v>
      </c>
      <c r="D46" s="78">
        <f t="shared" si="5"/>
        <v>40000</v>
      </c>
      <c r="E46" s="78">
        <f t="shared" si="5"/>
        <v>0</v>
      </c>
      <c r="F46" s="78">
        <f t="shared" si="5"/>
        <v>474736.33</v>
      </c>
      <c r="G46" s="78">
        <f t="shared" si="5"/>
        <v>122600</v>
      </c>
      <c r="H46" s="78">
        <f t="shared" si="5"/>
        <v>1041794.33</v>
      </c>
      <c r="I46" s="78">
        <f t="shared" si="5"/>
        <v>199495.26</v>
      </c>
      <c r="J46" s="79">
        <f t="shared" si="5"/>
        <v>1041794.33</v>
      </c>
    </row>
    <row r="47" spans="1:10" x14ac:dyDescent="0.25">
      <c r="A47" s="44" t="s">
        <v>41</v>
      </c>
      <c r="B47" s="43" t="s">
        <v>40</v>
      </c>
      <c r="C47" s="85"/>
      <c r="D47" s="86"/>
      <c r="E47" s="86"/>
      <c r="F47" s="87"/>
      <c r="G47" s="87"/>
      <c r="H47" s="87"/>
      <c r="I47" s="88"/>
      <c r="J47" s="89"/>
    </row>
    <row r="48" spans="1:10" x14ac:dyDescent="0.25">
      <c r="A48" s="44" t="s">
        <v>43</v>
      </c>
      <c r="B48" s="43" t="s">
        <v>42</v>
      </c>
      <c r="C48" s="85"/>
      <c r="D48" s="86"/>
      <c r="E48" s="86"/>
      <c r="F48" s="87"/>
      <c r="G48" s="87"/>
      <c r="H48" s="87"/>
      <c r="I48" s="88"/>
      <c r="J48" s="89"/>
    </row>
    <row r="49" spans="1:10" x14ac:dyDescent="0.25">
      <c r="A49" s="44" t="s">
        <v>45</v>
      </c>
      <c r="B49" s="43" t="s">
        <v>44</v>
      </c>
      <c r="C49" s="85"/>
      <c r="D49" s="86"/>
      <c r="E49" s="86"/>
      <c r="F49" s="87"/>
      <c r="G49" s="87"/>
      <c r="H49" s="87"/>
      <c r="I49" s="88"/>
      <c r="J49" s="89"/>
    </row>
    <row r="50" spans="1:10" x14ac:dyDescent="0.25">
      <c r="A50" s="44" t="s">
        <v>47</v>
      </c>
      <c r="B50" s="43" t="s">
        <v>46</v>
      </c>
      <c r="C50" s="90"/>
      <c r="D50" s="91"/>
      <c r="E50" s="91"/>
      <c r="F50" s="92"/>
      <c r="G50" s="92"/>
      <c r="H50" s="92"/>
      <c r="I50" s="93"/>
      <c r="J50" s="94"/>
    </row>
    <row r="51" spans="1:10" x14ac:dyDescent="0.25">
      <c r="A51" s="46" t="s">
        <v>39</v>
      </c>
      <c r="B51" s="47" t="s">
        <v>117</v>
      </c>
      <c r="C51" s="77">
        <f t="shared" ref="C51:J51" si="6">+C50+C49+C48+C47</f>
        <v>0</v>
      </c>
      <c r="D51" s="78">
        <f t="shared" si="6"/>
        <v>0</v>
      </c>
      <c r="E51" s="78">
        <f t="shared" si="6"/>
        <v>0</v>
      </c>
      <c r="F51" s="78">
        <f t="shared" si="6"/>
        <v>0</v>
      </c>
      <c r="G51" s="78">
        <f t="shared" si="6"/>
        <v>0</v>
      </c>
      <c r="H51" s="78">
        <f t="shared" si="6"/>
        <v>0</v>
      </c>
      <c r="I51" s="78">
        <f t="shared" si="6"/>
        <v>0</v>
      </c>
      <c r="J51" s="79">
        <f t="shared" si="6"/>
        <v>0</v>
      </c>
    </row>
    <row r="52" spans="1:10" x14ac:dyDescent="0.25">
      <c r="A52" s="44" t="s">
        <v>50</v>
      </c>
      <c r="B52" s="43" t="s">
        <v>49</v>
      </c>
      <c r="C52" s="90"/>
      <c r="D52" s="91"/>
      <c r="E52" s="91"/>
      <c r="F52" s="92"/>
      <c r="G52" s="92"/>
      <c r="H52" s="92"/>
      <c r="I52" s="93"/>
      <c r="J52" s="94"/>
    </row>
    <row r="53" spans="1:10" x14ac:dyDescent="0.25">
      <c r="A53" s="44" t="s">
        <v>52</v>
      </c>
      <c r="B53" s="43" t="s">
        <v>51</v>
      </c>
      <c r="C53" s="90"/>
      <c r="D53" s="91"/>
      <c r="E53" s="91"/>
      <c r="F53" s="92"/>
      <c r="G53" s="92"/>
      <c r="H53" s="92"/>
      <c r="I53" s="93"/>
      <c r="J53" s="94"/>
    </row>
    <row r="54" spans="1:10" x14ac:dyDescent="0.25">
      <c r="A54" s="44" t="s">
        <v>54</v>
      </c>
      <c r="B54" s="43" t="s">
        <v>53</v>
      </c>
      <c r="C54" s="90"/>
      <c r="D54" s="91"/>
      <c r="E54" s="91"/>
      <c r="F54" s="92"/>
      <c r="G54" s="92"/>
      <c r="H54" s="92"/>
      <c r="I54" s="93"/>
      <c r="J54" s="94"/>
    </row>
    <row r="55" spans="1:10" x14ac:dyDescent="0.25">
      <c r="A55" s="44" t="s">
        <v>56</v>
      </c>
      <c r="B55" s="43" t="s">
        <v>55</v>
      </c>
      <c r="C55" s="90"/>
      <c r="D55" s="91"/>
      <c r="E55" s="91"/>
      <c r="F55" s="92"/>
      <c r="G55" s="92"/>
      <c r="H55" s="92"/>
      <c r="I55" s="93"/>
      <c r="J55" s="94"/>
    </row>
    <row r="56" spans="1:10" x14ac:dyDescent="0.25">
      <c r="A56" s="46" t="s">
        <v>48</v>
      </c>
      <c r="B56" s="49" t="s">
        <v>116</v>
      </c>
      <c r="C56" s="77">
        <f t="shared" ref="C56:J56" si="7">+C55+C54+C53+C52</f>
        <v>0</v>
      </c>
      <c r="D56" s="78">
        <f t="shared" si="7"/>
        <v>0</v>
      </c>
      <c r="E56" s="78">
        <f t="shared" si="7"/>
        <v>0</v>
      </c>
      <c r="F56" s="78">
        <f t="shared" si="7"/>
        <v>0</v>
      </c>
      <c r="G56" s="78">
        <f t="shared" si="7"/>
        <v>0</v>
      </c>
      <c r="H56" s="78">
        <f t="shared" si="7"/>
        <v>0</v>
      </c>
      <c r="I56" s="78">
        <f t="shared" si="7"/>
        <v>0</v>
      </c>
      <c r="J56" s="79">
        <f t="shared" si="7"/>
        <v>0</v>
      </c>
    </row>
    <row r="57" spans="1:10" x14ac:dyDescent="0.25">
      <c r="A57" s="44" t="s">
        <v>59</v>
      </c>
      <c r="B57" s="43" t="s">
        <v>58</v>
      </c>
      <c r="C57" s="90">
        <v>10139.08</v>
      </c>
      <c r="D57" s="91">
        <v>29629.67</v>
      </c>
      <c r="E57" s="91">
        <v>48274.12</v>
      </c>
      <c r="F57" s="92">
        <v>59259.34</v>
      </c>
      <c r="G57" s="92">
        <v>98339.97</v>
      </c>
      <c r="H57" s="92">
        <v>88889.01</v>
      </c>
      <c r="I57" s="93">
        <v>111301.77</v>
      </c>
      <c r="J57" s="94">
        <v>120815.43</v>
      </c>
    </row>
    <row r="58" spans="1:10" x14ac:dyDescent="0.25">
      <c r="A58" s="44" t="s">
        <v>61</v>
      </c>
      <c r="B58" s="43" t="s">
        <v>60</v>
      </c>
      <c r="C58" s="90">
        <v>1100</v>
      </c>
      <c r="D58" s="91">
        <v>7063.16</v>
      </c>
      <c r="E58" s="91">
        <v>2045.16</v>
      </c>
      <c r="F58" s="92">
        <v>14126.32</v>
      </c>
      <c r="G58" s="92">
        <v>2109.21</v>
      </c>
      <c r="H58" s="92">
        <v>21189.48</v>
      </c>
      <c r="I58" s="93">
        <v>2109.21</v>
      </c>
      <c r="J58" s="94">
        <v>28252.639999999999</v>
      </c>
    </row>
    <row r="59" spans="1:10" x14ac:dyDescent="0.25">
      <c r="A59" s="46" t="s">
        <v>57</v>
      </c>
      <c r="B59" s="47" t="s">
        <v>115</v>
      </c>
      <c r="C59" s="77">
        <f t="shared" ref="C59:J59" si="8">+C58+C57</f>
        <v>11239.08</v>
      </c>
      <c r="D59" s="78">
        <f t="shared" si="8"/>
        <v>36692.83</v>
      </c>
      <c r="E59" s="78">
        <f t="shared" si="8"/>
        <v>50319.280000000006</v>
      </c>
      <c r="F59" s="78">
        <f t="shared" si="8"/>
        <v>73385.66</v>
      </c>
      <c r="G59" s="78">
        <f t="shared" si="8"/>
        <v>100449.18000000001</v>
      </c>
      <c r="H59" s="78">
        <f t="shared" si="8"/>
        <v>110078.48999999999</v>
      </c>
      <c r="I59" s="78">
        <f t="shared" si="8"/>
        <v>113410.98000000001</v>
      </c>
      <c r="J59" s="79">
        <f t="shared" si="8"/>
        <v>149068.07</v>
      </c>
    </row>
    <row r="60" spans="1:10" ht="17.25" x14ac:dyDescent="0.25">
      <c r="A60" s="51" t="s">
        <v>121</v>
      </c>
      <c r="B60" s="52" t="s">
        <v>144</v>
      </c>
      <c r="C60" s="95"/>
      <c r="D60" s="96">
        <v>0</v>
      </c>
      <c r="E60" s="96"/>
      <c r="F60" s="96">
        <v>0</v>
      </c>
      <c r="G60" s="97"/>
      <c r="H60" s="97">
        <v>0</v>
      </c>
      <c r="I60" s="97"/>
      <c r="J60" s="98">
        <v>0</v>
      </c>
    </row>
    <row r="61" spans="1:10" s="38" customFormat="1" x14ac:dyDescent="0.25">
      <c r="A61" s="6" t="s">
        <v>155</v>
      </c>
      <c r="B61" s="5"/>
      <c r="C61" s="99">
        <f>+C60+C59+C56+C51+C46+C40+C34+C30</f>
        <v>50283.18</v>
      </c>
      <c r="D61" s="100">
        <f t="shared" ref="D61:J61" si="9">D60+D59+D56+D51+D46+D40+D34+D30</f>
        <v>136577.28</v>
      </c>
      <c r="E61" s="100">
        <f t="shared" si="9"/>
        <v>148679.24</v>
      </c>
      <c r="F61" s="100">
        <f t="shared" si="9"/>
        <v>667890.8899999999</v>
      </c>
      <c r="G61" s="100">
        <f t="shared" si="9"/>
        <v>352761.41</v>
      </c>
      <c r="H61" s="100">
        <f t="shared" si="9"/>
        <v>1400786.17</v>
      </c>
      <c r="I61" s="100">
        <f t="shared" si="9"/>
        <v>487046.32999999996</v>
      </c>
      <c r="J61" s="101">
        <f t="shared" si="9"/>
        <v>1499660.2399999998</v>
      </c>
    </row>
    <row r="62" spans="1:10" x14ac:dyDescent="0.25">
      <c r="A62" s="272" t="s">
        <v>160</v>
      </c>
      <c r="B62" s="273"/>
      <c r="C62" s="16"/>
      <c r="D62" s="102">
        <v>0</v>
      </c>
      <c r="E62" s="17"/>
      <c r="F62" s="102">
        <v>0</v>
      </c>
      <c r="G62" s="17"/>
      <c r="H62" s="102">
        <v>0</v>
      </c>
      <c r="I62" s="17"/>
      <c r="J62" s="104">
        <v>0</v>
      </c>
    </row>
    <row r="63" spans="1:10" x14ac:dyDescent="0.25">
      <c r="A63" s="6" t="s">
        <v>133</v>
      </c>
      <c r="B63" s="5"/>
      <c r="C63" s="99">
        <f>+C61+C14</f>
        <v>251653.3</v>
      </c>
      <c r="D63" s="100">
        <f>+D61+D14</f>
        <v>357780.65</v>
      </c>
      <c r="E63" s="100">
        <f>+E61+C14</f>
        <v>350049.36</v>
      </c>
      <c r="F63" s="100">
        <f>+F61+D14</f>
        <v>889094.25999999989</v>
      </c>
      <c r="G63" s="100">
        <f>+G61+C14</f>
        <v>554131.53</v>
      </c>
      <c r="H63" s="100">
        <f>+H61+D14</f>
        <v>1621989.54</v>
      </c>
      <c r="I63" s="100">
        <f>+I61+C14</f>
        <v>688416.45</v>
      </c>
      <c r="J63" s="101">
        <f>+J61+D14</f>
        <v>1720863.6099999999</v>
      </c>
    </row>
    <row r="64" spans="1:10" x14ac:dyDescent="0.25">
      <c r="A64" s="272" t="s">
        <v>161</v>
      </c>
      <c r="B64" s="273"/>
      <c r="C64" s="16"/>
      <c r="D64" s="103">
        <f>+D62+$D15</f>
        <v>122000</v>
      </c>
      <c r="E64" s="17"/>
      <c r="F64" s="103">
        <f>+F62+$D15</f>
        <v>122000</v>
      </c>
      <c r="G64" s="17"/>
      <c r="H64" s="103">
        <f>+H62+$D15</f>
        <v>122000</v>
      </c>
      <c r="I64" s="17"/>
      <c r="J64" s="103">
        <f>+J62+$D15</f>
        <v>122000</v>
      </c>
    </row>
    <row r="65" spans="1:10" ht="18.95" customHeight="1" x14ac:dyDescent="0.25">
      <c r="A65" s="20"/>
      <c r="B65" s="54"/>
      <c r="C65" s="53"/>
      <c r="D65" s="53"/>
      <c r="E65" s="53"/>
      <c r="F65" s="53"/>
      <c r="G65" s="53"/>
      <c r="H65" s="53"/>
      <c r="I65" s="53"/>
      <c r="J65" s="53"/>
    </row>
    <row r="66" spans="1:10" ht="21" customHeight="1" x14ac:dyDescent="0.25">
      <c r="A66" s="274" t="s">
        <v>130</v>
      </c>
      <c r="B66" s="9" t="s">
        <v>131</v>
      </c>
      <c r="C66" s="11" t="s">
        <v>122</v>
      </c>
      <c r="D66" s="11"/>
      <c r="E66" s="11"/>
      <c r="F66" s="11"/>
      <c r="G66" s="11"/>
      <c r="H66" s="11"/>
      <c r="I66" s="11"/>
      <c r="J66" s="10"/>
    </row>
    <row r="67" spans="1:10" ht="33" customHeight="1" x14ac:dyDescent="0.25">
      <c r="A67" s="275"/>
      <c r="B67" s="8"/>
      <c r="C67" s="288" t="s">
        <v>177</v>
      </c>
      <c r="D67" s="289"/>
      <c r="E67" s="282" t="s">
        <v>178</v>
      </c>
      <c r="F67" s="283"/>
      <c r="G67" s="284" t="s">
        <v>179</v>
      </c>
      <c r="H67" s="283"/>
      <c r="I67" s="284" t="s">
        <v>180</v>
      </c>
      <c r="J67" s="285"/>
    </row>
    <row r="68" spans="1:10" ht="37.5" customHeight="1" x14ac:dyDescent="0.25">
      <c r="A68" s="276"/>
      <c r="B68" s="7"/>
      <c r="C68" s="30" t="s">
        <v>143</v>
      </c>
      <c r="D68" s="29" t="s">
        <v>156</v>
      </c>
      <c r="E68" s="30" t="s">
        <v>143</v>
      </c>
      <c r="F68" s="29" t="s">
        <v>156</v>
      </c>
      <c r="G68" s="30" t="s">
        <v>143</v>
      </c>
      <c r="H68" s="29" t="s">
        <v>156</v>
      </c>
      <c r="I68" s="30" t="s">
        <v>143</v>
      </c>
      <c r="J68" s="31" t="s">
        <v>4</v>
      </c>
    </row>
    <row r="69" spans="1:10" x14ac:dyDescent="0.25">
      <c r="A69" s="44" t="s">
        <v>64</v>
      </c>
      <c r="B69" s="43" t="s">
        <v>63</v>
      </c>
      <c r="C69" s="105">
        <v>3277.72</v>
      </c>
      <c r="D69" s="106">
        <v>3792.96</v>
      </c>
      <c r="E69" s="106">
        <v>7560.16</v>
      </c>
      <c r="F69" s="106">
        <v>8585.92</v>
      </c>
      <c r="G69" s="106">
        <v>10670.42</v>
      </c>
      <c r="H69" s="106">
        <v>15378.88</v>
      </c>
      <c r="I69" s="106">
        <v>14914.5</v>
      </c>
      <c r="J69" s="107">
        <v>20436.16</v>
      </c>
    </row>
    <row r="70" spans="1:10" x14ac:dyDescent="0.25">
      <c r="A70" s="44" t="s">
        <v>66</v>
      </c>
      <c r="B70" s="43" t="s">
        <v>65</v>
      </c>
      <c r="C70" s="108">
        <v>306.95</v>
      </c>
      <c r="D70" s="109">
        <v>912.64</v>
      </c>
      <c r="E70" s="109">
        <v>909.79</v>
      </c>
      <c r="F70" s="109">
        <v>1825.28</v>
      </c>
      <c r="G70" s="109">
        <v>1994.22</v>
      </c>
      <c r="H70" s="109">
        <v>3087.92</v>
      </c>
      <c r="I70" s="109">
        <v>2397.39</v>
      </c>
      <c r="J70" s="110">
        <v>4304.78</v>
      </c>
    </row>
    <row r="71" spans="1:10" x14ac:dyDescent="0.25">
      <c r="A71" s="44" t="s">
        <v>68</v>
      </c>
      <c r="B71" s="43" t="s">
        <v>67</v>
      </c>
      <c r="C71" s="111">
        <v>56659.16</v>
      </c>
      <c r="D71" s="112">
        <v>36027.25</v>
      </c>
      <c r="E71" s="112">
        <v>70714.44</v>
      </c>
      <c r="F71" s="112">
        <v>70920.100000000006</v>
      </c>
      <c r="G71" s="112">
        <v>86455.8</v>
      </c>
      <c r="H71" s="112">
        <v>151120.25</v>
      </c>
      <c r="I71" s="112">
        <v>106016.12</v>
      </c>
      <c r="J71" s="113">
        <v>183222.35</v>
      </c>
    </row>
    <row r="72" spans="1:10" x14ac:dyDescent="0.25">
      <c r="A72" s="44" t="s">
        <v>69</v>
      </c>
      <c r="B72" s="43" t="s">
        <v>14</v>
      </c>
      <c r="C72" s="108">
        <v>4860.28</v>
      </c>
      <c r="D72" s="109">
        <v>1546.01</v>
      </c>
      <c r="E72" s="109">
        <v>4860.28</v>
      </c>
      <c r="F72" s="109">
        <v>3092.02</v>
      </c>
      <c r="G72" s="109">
        <v>4860.28</v>
      </c>
      <c r="H72" s="109">
        <v>25709.18</v>
      </c>
      <c r="I72" s="109">
        <v>4860.28</v>
      </c>
      <c r="J72" s="110">
        <v>27255.18</v>
      </c>
    </row>
    <row r="73" spans="1:10" x14ac:dyDescent="0.25">
      <c r="A73" s="44" t="s">
        <v>71</v>
      </c>
      <c r="B73" s="43" t="s">
        <v>70</v>
      </c>
      <c r="C73" s="108"/>
      <c r="D73" s="109"/>
      <c r="E73" s="109"/>
      <c r="F73" s="109"/>
      <c r="G73" s="109"/>
      <c r="H73" s="109"/>
      <c r="I73" s="109"/>
      <c r="J73" s="110"/>
    </row>
    <row r="74" spans="1:10" x14ac:dyDescent="0.25">
      <c r="A74" s="44" t="s">
        <v>72</v>
      </c>
      <c r="B74" s="43" t="s">
        <v>12</v>
      </c>
      <c r="C74" s="111"/>
      <c r="D74" s="112"/>
      <c r="E74" s="112"/>
      <c r="F74" s="112"/>
      <c r="G74" s="112"/>
      <c r="H74" s="112"/>
      <c r="I74" s="112"/>
      <c r="J74" s="113"/>
    </row>
    <row r="75" spans="1:10" x14ac:dyDescent="0.25">
      <c r="A75" s="44" t="s">
        <v>74</v>
      </c>
      <c r="B75" s="43" t="s">
        <v>73</v>
      </c>
      <c r="C75" s="111"/>
      <c r="D75" s="112">
        <v>0</v>
      </c>
      <c r="E75" s="112">
        <v>2872.04</v>
      </c>
      <c r="F75" s="112">
        <v>2715.29</v>
      </c>
      <c r="G75" s="112">
        <v>2872.04</v>
      </c>
      <c r="H75" s="112">
        <v>2715.29</v>
      </c>
      <c r="I75" s="112">
        <v>5788.21</v>
      </c>
      <c r="J75" s="113">
        <v>5430.57</v>
      </c>
    </row>
    <row r="76" spans="1:10" x14ac:dyDescent="0.25">
      <c r="A76" s="44" t="s">
        <v>76</v>
      </c>
      <c r="B76" s="43" t="s">
        <v>75</v>
      </c>
      <c r="C76" s="108"/>
      <c r="D76" s="109"/>
      <c r="E76" s="109"/>
      <c r="F76" s="109"/>
      <c r="G76" s="109"/>
      <c r="H76" s="109"/>
      <c r="I76" s="109"/>
      <c r="J76" s="110"/>
    </row>
    <row r="77" spans="1:10" x14ac:dyDescent="0.25">
      <c r="A77" s="44" t="s">
        <v>78</v>
      </c>
      <c r="B77" s="43" t="s">
        <v>77</v>
      </c>
      <c r="C77" s="108"/>
      <c r="D77" s="109">
        <v>354.38</v>
      </c>
      <c r="E77" s="109">
        <v>275.8</v>
      </c>
      <c r="F77" s="109">
        <v>708.76</v>
      </c>
      <c r="G77" s="109">
        <v>275.8</v>
      </c>
      <c r="H77" s="109">
        <v>1063.1400000000001</v>
      </c>
      <c r="I77" s="109">
        <v>275.8</v>
      </c>
      <c r="J77" s="110">
        <v>1417.52</v>
      </c>
    </row>
    <row r="78" spans="1:10" x14ac:dyDescent="0.25">
      <c r="A78" s="44" t="s">
        <v>80</v>
      </c>
      <c r="B78" s="43" t="s">
        <v>79</v>
      </c>
      <c r="C78" s="108"/>
      <c r="D78" s="109">
        <v>0</v>
      </c>
      <c r="E78" s="109"/>
      <c r="F78" s="109">
        <v>0</v>
      </c>
      <c r="G78" s="109"/>
      <c r="H78" s="109">
        <v>0</v>
      </c>
      <c r="I78" s="109"/>
      <c r="J78" s="110">
        <v>800</v>
      </c>
    </row>
    <row r="79" spans="1:10" x14ac:dyDescent="0.25">
      <c r="A79" s="46" t="s">
        <v>62</v>
      </c>
      <c r="B79" s="49" t="s">
        <v>127</v>
      </c>
      <c r="C79" s="114">
        <f t="shared" ref="C79:J79" si="10">SUM(C69:C78)</f>
        <v>65104.11</v>
      </c>
      <c r="D79" s="115">
        <f t="shared" si="10"/>
        <v>42633.24</v>
      </c>
      <c r="E79" s="115">
        <f t="shared" si="10"/>
        <v>87192.51</v>
      </c>
      <c r="F79" s="115">
        <f t="shared" si="10"/>
        <v>87847.37</v>
      </c>
      <c r="G79" s="115">
        <f t="shared" si="10"/>
        <v>107128.56</v>
      </c>
      <c r="H79" s="115">
        <f t="shared" si="10"/>
        <v>199074.66</v>
      </c>
      <c r="I79" s="115">
        <f t="shared" si="10"/>
        <v>134252.29999999999</v>
      </c>
      <c r="J79" s="116">
        <f t="shared" si="10"/>
        <v>242866.56</v>
      </c>
    </row>
    <row r="80" spans="1:10" x14ac:dyDescent="0.25">
      <c r="A80" s="44" t="s">
        <v>83</v>
      </c>
      <c r="B80" s="43" t="s">
        <v>82</v>
      </c>
      <c r="C80" s="117"/>
      <c r="D80" s="118"/>
      <c r="E80" s="109"/>
      <c r="F80" s="109"/>
      <c r="G80" s="109"/>
      <c r="H80" s="109"/>
      <c r="I80" s="109"/>
      <c r="J80" s="110"/>
    </row>
    <row r="81" spans="1:10" x14ac:dyDescent="0.25">
      <c r="A81" s="44" t="s">
        <v>85</v>
      </c>
      <c r="B81" s="43" t="s">
        <v>84</v>
      </c>
      <c r="C81" s="111">
        <v>96378.12</v>
      </c>
      <c r="D81" s="112">
        <v>610</v>
      </c>
      <c r="E81" s="112">
        <v>175844.02</v>
      </c>
      <c r="F81" s="112">
        <v>508730.15</v>
      </c>
      <c r="G81" s="112">
        <v>218094.51</v>
      </c>
      <c r="H81" s="112">
        <v>1026518.47</v>
      </c>
      <c r="I81" s="112">
        <v>272774.3</v>
      </c>
      <c r="J81" s="113">
        <v>1026518.47</v>
      </c>
    </row>
    <row r="82" spans="1:10" x14ac:dyDescent="0.25">
      <c r="A82" s="44" t="s">
        <v>86</v>
      </c>
      <c r="B82" s="43" t="s">
        <v>0</v>
      </c>
      <c r="C82" s="108"/>
      <c r="D82" s="109">
        <v>0</v>
      </c>
      <c r="E82" s="109"/>
      <c r="F82" s="109">
        <v>131842.01</v>
      </c>
      <c r="G82" s="109"/>
      <c r="H82" s="109">
        <v>158917.41</v>
      </c>
      <c r="I82" s="109">
        <v>944.18</v>
      </c>
      <c r="J82" s="110">
        <v>158917.41</v>
      </c>
    </row>
    <row r="83" spans="1:10" x14ac:dyDescent="0.25">
      <c r="A83" s="44" t="s">
        <v>87</v>
      </c>
      <c r="B83" s="43" t="s">
        <v>1</v>
      </c>
      <c r="C83" s="108"/>
      <c r="D83" s="109"/>
      <c r="E83" s="109"/>
      <c r="F83" s="109"/>
      <c r="G83" s="109"/>
      <c r="H83" s="109"/>
      <c r="I83" s="109"/>
      <c r="J83" s="110"/>
    </row>
    <row r="84" spans="1:10" x14ac:dyDescent="0.25">
      <c r="A84" s="44" t="s">
        <v>89</v>
      </c>
      <c r="B84" s="43" t="s">
        <v>88</v>
      </c>
      <c r="C84" s="119"/>
      <c r="D84" s="120">
        <v>0</v>
      </c>
      <c r="E84" s="120"/>
      <c r="F84" s="120">
        <v>0</v>
      </c>
      <c r="G84" s="120">
        <v>4989.8</v>
      </c>
      <c r="H84" s="120">
        <v>1020</v>
      </c>
      <c r="I84" s="120">
        <v>4989.8</v>
      </c>
      <c r="J84" s="121">
        <v>1020</v>
      </c>
    </row>
    <row r="85" spans="1:10" x14ac:dyDescent="0.25">
      <c r="A85" s="46" t="s">
        <v>81</v>
      </c>
      <c r="B85" s="49" t="s">
        <v>126</v>
      </c>
      <c r="C85" s="114">
        <f t="shared" ref="C85:J85" si="11">SUM(C80:C84)</f>
        <v>96378.12</v>
      </c>
      <c r="D85" s="115">
        <f t="shared" si="11"/>
        <v>610</v>
      </c>
      <c r="E85" s="115">
        <f t="shared" si="11"/>
        <v>175844.02</v>
      </c>
      <c r="F85" s="115">
        <f t="shared" si="11"/>
        <v>640572.16000000003</v>
      </c>
      <c r="G85" s="115">
        <f t="shared" si="11"/>
        <v>223084.31</v>
      </c>
      <c r="H85" s="115">
        <f t="shared" si="11"/>
        <v>1186455.8799999999</v>
      </c>
      <c r="I85" s="115">
        <f t="shared" si="11"/>
        <v>278708.27999999997</v>
      </c>
      <c r="J85" s="116">
        <f t="shared" si="11"/>
        <v>1186455.8799999999</v>
      </c>
    </row>
    <row r="86" spans="1:10" x14ac:dyDescent="0.25">
      <c r="A86" s="44" t="s">
        <v>92</v>
      </c>
      <c r="B86" s="43" t="s">
        <v>91</v>
      </c>
      <c r="C86" s="122"/>
      <c r="D86" s="123"/>
      <c r="E86" s="123"/>
      <c r="F86" s="123"/>
      <c r="G86" s="123"/>
      <c r="H86" s="123"/>
      <c r="I86" s="123"/>
      <c r="J86" s="124"/>
    </row>
    <row r="87" spans="1:10" x14ac:dyDescent="0.25">
      <c r="A87" s="44" t="s">
        <v>94</v>
      </c>
      <c r="B87" s="43" t="s">
        <v>93</v>
      </c>
      <c r="C87" s="122"/>
      <c r="D87" s="123"/>
      <c r="E87" s="123"/>
      <c r="F87" s="123"/>
      <c r="G87" s="123"/>
      <c r="H87" s="123"/>
      <c r="I87" s="123"/>
      <c r="J87" s="124"/>
    </row>
    <row r="88" spans="1:10" x14ac:dyDescent="0.25">
      <c r="A88" s="44" t="s">
        <v>96</v>
      </c>
      <c r="B88" s="43" t="s">
        <v>95</v>
      </c>
      <c r="C88" s="122"/>
      <c r="D88" s="123"/>
      <c r="E88" s="123"/>
      <c r="F88" s="123"/>
      <c r="G88" s="123"/>
      <c r="H88" s="123"/>
      <c r="I88" s="123"/>
      <c r="J88" s="124"/>
    </row>
    <row r="89" spans="1:10" x14ac:dyDescent="0.25">
      <c r="A89" s="44" t="s">
        <v>98</v>
      </c>
      <c r="B89" s="43" t="s">
        <v>97</v>
      </c>
      <c r="C89" s="108"/>
      <c r="D89" s="109"/>
      <c r="E89" s="109"/>
      <c r="F89" s="109"/>
      <c r="G89" s="109"/>
      <c r="H89" s="109"/>
      <c r="I89" s="109"/>
      <c r="J89" s="110"/>
    </row>
    <row r="90" spans="1:10" x14ac:dyDescent="0.25">
      <c r="A90" s="46" t="s">
        <v>90</v>
      </c>
      <c r="B90" s="49" t="s">
        <v>125</v>
      </c>
      <c r="C90" s="114">
        <f t="shared" ref="C90:J90" si="12">SUM(C86:C89)</f>
        <v>0</v>
      </c>
      <c r="D90" s="125">
        <f t="shared" si="12"/>
        <v>0</v>
      </c>
      <c r="E90" s="125">
        <f t="shared" si="12"/>
        <v>0</v>
      </c>
      <c r="F90" s="125">
        <f t="shared" si="12"/>
        <v>0</v>
      </c>
      <c r="G90" s="125">
        <f t="shared" si="12"/>
        <v>0</v>
      </c>
      <c r="H90" s="125">
        <f t="shared" si="12"/>
        <v>0</v>
      </c>
      <c r="I90" s="125">
        <f t="shared" si="12"/>
        <v>0</v>
      </c>
      <c r="J90" s="126">
        <f t="shared" si="12"/>
        <v>0</v>
      </c>
    </row>
    <row r="91" spans="1:10" x14ac:dyDescent="0.25">
      <c r="A91" s="44" t="s">
        <v>101</v>
      </c>
      <c r="B91" s="43" t="s">
        <v>100</v>
      </c>
      <c r="C91" s="122"/>
      <c r="D91" s="123"/>
      <c r="E91" s="123"/>
      <c r="F91" s="123"/>
      <c r="G91" s="123"/>
      <c r="H91" s="123"/>
      <c r="I91" s="123"/>
      <c r="J91" s="124"/>
    </row>
    <row r="92" spans="1:10" x14ac:dyDescent="0.25">
      <c r="A92" s="44" t="s">
        <v>103</v>
      </c>
      <c r="B92" s="43" t="s">
        <v>102</v>
      </c>
      <c r="C92" s="122"/>
      <c r="D92" s="123"/>
      <c r="E92" s="123"/>
      <c r="F92" s="123"/>
      <c r="G92" s="123"/>
      <c r="H92" s="123"/>
      <c r="I92" s="123"/>
      <c r="J92" s="124"/>
    </row>
    <row r="93" spans="1:10" x14ac:dyDescent="0.25">
      <c r="A93" s="44" t="s">
        <v>105</v>
      </c>
      <c r="B93" s="43" t="s">
        <v>104</v>
      </c>
      <c r="C93" s="122"/>
      <c r="D93" s="123">
        <v>0</v>
      </c>
      <c r="E93" s="123">
        <v>2198.02</v>
      </c>
      <c r="F93" s="123">
        <v>2270</v>
      </c>
      <c r="G93" s="123">
        <v>2198.02</v>
      </c>
      <c r="H93" s="123">
        <v>2270</v>
      </c>
      <c r="I93" s="123">
        <v>4351.91</v>
      </c>
      <c r="J93" s="124">
        <v>4540</v>
      </c>
    </row>
    <row r="94" spans="1:10" x14ac:dyDescent="0.25">
      <c r="A94" s="44" t="s">
        <v>107</v>
      </c>
      <c r="B94" s="43" t="s">
        <v>106</v>
      </c>
      <c r="C94" s="122"/>
      <c r="D94" s="123"/>
      <c r="E94" s="123"/>
      <c r="F94" s="123"/>
      <c r="G94" s="123"/>
      <c r="H94" s="123"/>
      <c r="I94" s="123"/>
      <c r="J94" s="124"/>
    </row>
    <row r="95" spans="1:10" x14ac:dyDescent="0.25">
      <c r="A95" s="44" t="s">
        <v>109</v>
      </c>
      <c r="B95" s="43" t="s">
        <v>108</v>
      </c>
      <c r="C95" s="122"/>
      <c r="D95" s="123"/>
      <c r="E95" s="123"/>
      <c r="F95" s="123"/>
      <c r="G95" s="123"/>
      <c r="H95" s="123"/>
      <c r="I95" s="123"/>
      <c r="J95" s="124"/>
    </row>
    <row r="96" spans="1:10" x14ac:dyDescent="0.25">
      <c r="A96" s="46" t="s">
        <v>99</v>
      </c>
      <c r="B96" s="49" t="s">
        <v>124</v>
      </c>
      <c r="C96" s="127">
        <f t="shared" ref="C96:J96" si="13">SUM(C91:C95)</f>
        <v>0</v>
      </c>
      <c r="D96" s="125">
        <f t="shared" si="13"/>
        <v>0</v>
      </c>
      <c r="E96" s="125">
        <f t="shared" si="13"/>
        <v>2198.02</v>
      </c>
      <c r="F96" s="125">
        <f t="shared" si="13"/>
        <v>2270</v>
      </c>
      <c r="G96" s="125">
        <f t="shared" si="13"/>
        <v>2198.02</v>
      </c>
      <c r="H96" s="125">
        <f t="shared" si="13"/>
        <v>2270</v>
      </c>
      <c r="I96" s="125">
        <f t="shared" si="13"/>
        <v>4351.91</v>
      </c>
      <c r="J96" s="126">
        <f t="shared" si="13"/>
        <v>4540</v>
      </c>
    </row>
    <row r="97" spans="1:10" ht="30" x14ac:dyDescent="0.25">
      <c r="A97" s="46" t="s">
        <v>168</v>
      </c>
      <c r="B97" s="55" t="s">
        <v>128</v>
      </c>
      <c r="C97" s="128"/>
      <c r="D97" s="129">
        <v>0</v>
      </c>
      <c r="E97" s="129">
        <v>31152.14</v>
      </c>
      <c r="F97" s="129">
        <v>0</v>
      </c>
      <c r="G97" s="129">
        <v>32990.870000000003</v>
      </c>
      <c r="H97" s="129">
        <v>0</v>
      </c>
      <c r="I97" s="129">
        <v>32990.870000000003</v>
      </c>
      <c r="J97" s="130">
        <v>77000</v>
      </c>
    </row>
    <row r="98" spans="1:10" x14ac:dyDescent="0.25">
      <c r="A98" s="44" t="s">
        <v>112</v>
      </c>
      <c r="B98" s="43" t="s">
        <v>111</v>
      </c>
      <c r="C98" s="122">
        <v>10365.1</v>
      </c>
      <c r="D98" s="123">
        <v>30113.65</v>
      </c>
      <c r="E98" s="123">
        <v>81879.91</v>
      </c>
      <c r="F98" s="123">
        <v>60227.3</v>
      </c>
      <c r="G98" s="123">
        <v>129084.39</v>
      </c>
      <c r="H98" s="123">
        <v>90340.95</v>
      </c>
      <c r="I98" s="123">
        <v>130535.82</v>
      </c>
      <c r="J98" s="124">
        <v>122662.33</v>
      </c>
    </row>
    <row r="99" spans="1:10" x14ac:dyDescent="0.25">
      <c r="A99" s="44" t="s">
        <v>114</v>
      </c>
      <c r="B99" s="43" t="s">
        <v>113</v>
      </c>
      <c r="C99" s="122">
        <v>3125.96</v>
      </c>
      <c r="D99" s="123">
        <v>7235.09</v>
      </c>
      <c r="E99" s="123">
        <v>4018.16</v>
      </c>
      <c r="F99" s="123">
        <v>14470.18</v>
      </c>
      <c r="G99" s="123">
        <v>4018.16</v>
      </c>
      <c r="H99" s="123">
        <v>21705.27</v>
      </c>
      <c r="I99" s="123">
        <v>4018.16</v>
      </c>
      <c r="J99" s="124">
        <v>28940.35</v>
      </c>
    </row>
    <row r="100" spans="1:10" x14ac:dyDescent="0.25">
      <c r="A100" s="46" t="s">
        <v>110</v>
      </c>
      <c r="B100" s="49" t="s">
        <v>123</v>
      </c>
      <c r="C100" s="131">
        <f t="shared" ref="C100:J100" si="14">+C98+C99</f>
        <v>13491.060000000001</v>
      </c>
      <c r="D100" s="132">
        <f t="shared" si="14"/>
        <v>37348.740000000005</v>
      </c>
      <c r="E100" s="132">
        <f t="shared" si="14"/>
        <v>85898.07</v>
      </c>
      <c r="F100" s="132">
        <f t="shared" si="14"/>
        <v>74697.48000000001</v>
      </c>
      <c r="G100" s="132">
        <f t="shared" si="14"/>
        <v>133102.54999999999</v>
      </c>
      <c r="H100" s="132">
        <f t="shared" si="14"/>
        <v>112046.22</v>
      </c>
      <c r="I100" s="132">
        <f t="shared" si="14"/>
        <v>134553.98000000001</v>
      </c>
      <c r="J100" s="133">
        <f t="shared" si="14"/>
        <v>151602.68</v>
      </c>
    </row>
    <row r="101" spans="1:10" ht="17.25" x14ac:dyDescent="0.25">
      <c r="A101" s="56" t="s">
        <v>137</v>
      </c>
      <c r="B101" s="52" t="s">
        <v>144</v>
      </c>
      <c r="C101" s="134"/>
      <c r="D101" s="135">
        <v>0</v>
      </c>
      <c r="E101" s="135"/>
      <c r="F101" s="135">
        <v>0</v>
      </c>
      <c r="G101" s="135"/>
      <c r="H101" s="135">
        <v>0</v>
      </c>
      <c r="I101" s="135"/>
      <c r="J101" s="136">
        <v>0</v>
      </c>
    </row>
    <row r="102" spans="1:10" x14ac:dyDescent="0.25">
      <c r="A102" s="272" t="s">
        <v>132</v>
      </c>
      <c r="B102" s="273"/>
      <c r="C102" s="137">
        <f t="shared" ref="C102:J102" si="15">+C101+C100+C97+C96+C90+C85+C79</f>
        <v>174973.28999999998</v>
      </c>
      <c r="D102" s="138">
        <f t="shared" si="15"/>
        <v>80591.98000000001</v>
      </c>
      <c r="E102" s="138">
        <f t="shared" si="15"/>
        <v>382284.76</v>
      </c>
      <c r="F102" s="138">
        <f t="shared" si="15"/>
        <v>805387.01</v>
      </c>
      <c r="G102" s="138">
        <f t="shared" si="15"/>
        <v>498504.31</v>
      </c>
      <c r="H102" s="138">
        <f t="shared" si="15"/>
        <v>1499846.7599999998</v>
      </c>
      <c r="I102" s="138">
        <f t="shared" si="15"/>
        <v>584857.34</v>
      </c>
      <c r="J102" s="139">
        <f t="shared" si="15"/>
        <v>1662465.1199999999</v>
      </c>
    </row>
    <row r="103" spans="1:10" x14ac:dyDescent="0.25">
      <c r="A103" s="272" t="s">
        <v>162</v>
      </c>
      <c r="B103" s="273"/>
      <c r="C103" s="16"/>
      <c r="D103" s="102">
        <v>0</v>
      </c>
      <c r="E103" s="17"/>
      <c r="F103" s="102">
        <v>0</v>
      </c>
      <c r="G103" s="17"/>
      <c r="H103" s="102">
        <v>0</v>
      </c>
      <c r="I103" s="17"/>
      <c r="J103" s="104">
        <v>0</v>
      </c>
    </row>
    <row r="104" spans="1:10" x14ac:dyDescent="0.25">
      <c r="A104" s="32"/>
      <c r="B104" s="57"/>
      <c r="C104" s="58"/>
      <c r="D104" s="58"/>
      <c r="E104" s="58"/>
      <c r="F104" s="58"/>
      <c r="G104" s="58"/>
      <c r="H104" s="58"/>
      <c r="I104" s="58"/>
      <c r="J104" s="59"/>
    </row>
    <row r="105" spans="1:10" x14ac:dyDescent="0.25">
      <c r="A105" s="60"/>
      <c r="B105" s="61" t="s">
        <v>129</v>
      </c>
      <c r="C105" s="138">
        <f t="shared" ref="C105:J105" si="16">+C63-C102</f>
        <v>76680.010000000009</v>
      </c>
      <c r="D105" s="138">
        <f t="shared" si="16"/>
        <v>277188.67000000004</v>
      </c>
      <c r="E105" s="138">
        <f t="shared" si="16"/>
        <v>-32235.400000000023</v>
      </c>
      <c r="F105" s="138">
        <f t="shared" si="16"/>
        <v>83707.249999999884</v>
      </c>
      <c r="G105" s="138">
        <f t="shared" si="16"/>
        <v>55627.22000000003</v>
      </c>
      <c r="H105" s="138">
        <f t="shared" si="16"/>
        <v>122142.78000000026</v>
      </c>
      <c r="I105" s="138">
        <f t="shared" si="16"/>
        <v>103559.10999999999</v>
      </c>
      <c r="J105" s="139">
        <f t="shared" si="16"/>
        <v>58398.489999999991</v>
      </c>
    </row>
    <row r="106" spans="1:10" s="38" customFormat="1" x14ac:dyDescent="0.2">
      <c r="A106" s="60"/>
      <c r="B106" s="61" t="s">
        <v>163</v>
      </c>
      <c r="C106" s="18"/>
      <c r="D106" s="142">
        <f>+D64-D103</f>
        <v>122000</v>
      </c>
      <c r="E106" s="19"/>
      <c r="F106" s="142">
        <f>+F64-F103</f>
        <v>122000</v>
      </c>
      <c r="G106" s="19"/>
      <c r="H106" s="142">
        <f>+H64-H103</f>
        <v>122000</v>
      </c>
      <c r="I106" s="19"/>
      <c r="J106" s="140">
        <f>+J64-J103</f>
        <v>122000</v>
      </c>
    </row>
    <row r="107" spans="1:10" s="38" customFormat="1" x14ac:dyDescent="0.25">
      <c r="A107" s="62"/>
      <c r="B107" s="61" t="s">
        <v>134</v>
      </c>
      <c r="C107" s="138">
        <v>0</v>
      </c>
      <c r="D107" s="138">
        <f>IF(D105&lt;0,-D105,0)</f>
        <v>0</v>
      </c>
      <c r="E107" s="138">
        <v>0</v>
      </c>
      <c r="F107" s="138">
        <f>IF(F105&lt;0,-F105,0)</f>
        <v>0</v>
      </c>
      <c r="G107" s="138">
        <v>0</v>
      </c>
      <c r="H107" s="138">
        <f>IF(H105&lt;0,-H105,0)</f>
        <v>0</v>
      </c>
      <c r="I107" s="138">
        <v>0</v>
      </c>
      <c r="J107" s="141">
        <f>IF(J105&lt;0,-J105,0)</f>
        <v>0</v>
      </c>
    </row>
    <row r="108" spans="1:10" s="63" customFormat="1" ht="21" customHeight="1" x14ac:dyDescent="0.2">
      <c r="A108" s="286" t="s">
        <v>149</v>
      </c>
      <c r="B108" s="286"/>
      <c r="C108" s="286"/>
      <c r="D108" s="286"/>
      <c r="E108" s="286"/>
      <c r="F108" s="286"/>
      <c r="G108" s="286"/>
      <c r="H108" s="286"/>
      <c r="I108" s="286"/>
      <c r="J108" s="286"/>
    </row>
    <row r="109" spans="1:10" s="63" customFormat="1" ht="21" customHeight="1" x14ac:dyDescent="0.2">
      <c r="A109" s="287" t="s">
        <v>151</v>
      </c>
      <c r="B109" s="287"/>
      <c r="C109" s="287"/>
      <c r="D109" s="287"/>
      <c r="E109" s="287"/>
      <c r="F109" s="287"/>
      <c r="G109" s="287"/>
      <c r="H109" s="287"/>
      <c r="I109" s="287"/>
      <c r="J109" s="287"/>
    </row>
    <row r="110" spans="1:10" s="63" customFormat="1" ht="21" customHeight="1" x14ac:dyDescent="0.2">
      <c r="A110" s="277" t="s">
        <v>167</v>
      </c>
      <c r="B110" s="277"/>
      <c r="C110" s="277"/>
      <c r="D110" s="277"/>
      <c r="E110" s="277"/>
      <c r="F110" s="277"/>
      <c r="G110" s="277"/>
      <c r="H110" s="277"/>
      <c r="I110" s="277"/>
      <c r="J110" s="277"/>
    </row>
  </sheetData>
  <sheetProtection password="D3C7" sheet="1" objects="1" scenarios="1"/>
  <mergeCells count="31">
    <mergeCell ref="A110:J110"/>
    <mergeCell ref="C11:J11"/>
    <mergeCell ref="A6:J6"/>
    <mergeCell ref="B1:J2"/>
    <mergeCell ref="E12:F12"/>
    <mergeCell ref="G12:H12"/>
    <mergeCell ref="I12:J12"/>
    <mergeCell ref="A102:B102"/>
    <mergeCell ref="A103:B103"/>
    <mergeCell ref="A108:J108"/>
    <mergeCell ref="A109:J109"/>
    <mergeCell ref="C67:D67"/>
    <mergeCell ref="E67:F67"/>
    <mergeCell ref="G67:H67"/>
    <mergeCell ref="I67:J67"/>
    <mergeCell ref="A66:A68"/>
    <mergeCell ref="A3:J3"/>
    <mergeCell ref="A4:J4"/>
    <mergeCell ref="A7:J7"/>
    <mergeCell ref="A9:J9"/>
    <mergeCell ref="C66:J66"/>
    <mergeCell ref="B66:B68"/>
    <mergeCell ref="A61:B61"/>
    <mergeCell ref="A5:J5"/>
    <mergeCell ref="B11:B13"/>
    <mergeCell ref="C12:D12"/>
    <mergeCell ref="A62:B62"/>
    <mergeCell ref="A63:B63"/>
    <mergeCell ref="A64:B64"/>
    <mergeCell ref="A8:J8"/>
    <mergeCell ref="A11:A13"/>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231"/>
  <sheetViews>
    <sheetView showGridLines="0" zoomScale="85" zoomScaleNormal="85" workbookViewId="0"/>
  </sheetViews>
  <sheetFormatPr defaultColWidth="12.5703125" defaultRowHeight="15" customHeight="1" x14ac:dyDescent="0.25"/>
  <cols>
    <col min="1" max="1" width="15.7109375" style="63" customWidth="1"/>
    <col min="2" max="2" width="65.85546875" style="63" customWidth="1"/>
    <col min="3" max="3" width="37.140625" style="63" customWidth="1"/>
    <col min="4" max="4" width="35.42578125" style="63" bestFit="1" customWidth="1"/>
    <col min="5" max="5" width="34.85546875" style="63" bestFit="1" customWidth="1"/>
    <col min="6" max="6" width="14" style="63"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50"/>
      <c r="B1" s="281" t="s">
        <v>146</v>
      </c>
      <c r="C1" s="281"/>
      <c r="D1" s="281"/>
      <c r="E1" s="281"/>
      <c r="F1" s="281"/>
      <c r="G1" s="281"/>
      <c r="H1" s="281"/>
      <c r="I1" s="281"/>
      <c r="J1" s="281"/>
      <c r="K1" s="281"/>
      <c r="L1" s="281"/>
      <c r="M1" s="281"/>
      <c r="N1" s="281"/>
    </row>
    <row r="2" spans="1:14" ht="16.5" customHeight="1" x14ac:dyDescent="0.25">
      <c r="A2" s="20"/>
      <c r="B2" s="281"/>
      <c r="C2" s="281"/>
      <c r="D2" s="281"/>
      <c r="E2" s="281"/>
      <c r="F2" s="281"/>
      <c r="G2" s="281"/>
      <c r="H2" s="281"/>
      <c r="I2" s="281"/>
      <c r="J2" s="281"/>
      <c r="K2" s="281"/>
      <c r="L2" s="281"/>
      <c r="M2" s="281"/>
      <c r="N2" s="281"/>
    </row>
    <row r="3" spans="1:14" s="22" customFormat="1" x14ac:dyDescent="0.2">
      <c r="A3" s="14" t="s">
        <v>145</v>
      </c>
      <c r="B3" s="14"/>
      <c r="C3" s="14"/>
      <c r="D3" s="14"/>
      <c r="E3" s="14"/>
      <c r="F3" s="14"/>
      <c r="G3" s="14"/>
      <c r="H3" s="14"/>
      <c r="I3" s="14"/>
      <c r="J3" s="14"/>
      <c r="K3" s="14"/>
      <c r="L3" s="14"/>
      <c r="M3" s="14"/>
      <c r="N3" s="14"/>
    </row>
    <row r="4" spans="1:14" x14ac:dyDescent="0.25">
      <c r="A4" s="13" t="s">
        <v>150</v>
      </c>
      <c r="B4" s="13"/>
      <c r="C4" s="13"/>
      <c r="D4" s="13"/>
      <c r="E4" s="13"/>
      <c r="F4" s="13"/>
      <c r="G4" s="13"/>
      <c r="H4" s="13"/>
      <c r="I4" s="13"/>
      <c r="J4" s="13"/>
      <c r="K4" s="13"/>
      <c r="L4" s="13"/>
      <c r="M4" s="13"/>
      <c r="N4" s="13"/>
    </row>
    <row r="5" spans="1:14" x14ac:dyDescent="0.25">
      <c r="A5" s="12" t="s">
        <v>164</v>
      </c>
      <c r="B5" s="12"/>
      <c r="C5" s="12"/>
      <c r="D5" s="12"/>
      <c r="E5" s="12"/>
      <c r="F5" s="12"/>
      <c r="G5" s="12"/>
      <c r="H5" s="12"/>
      <c r="I5" s="12"/>
      <c r="J5" s="12"/>
      <c r="K5" s="12"/>
      <c r="L5" s="12"/>
      <c r="M5" s="12"/>
      <c r="N5" s="12"/>
    </row>
    <row r="6" spans="1:14" x14ac:dyDescent="0.25">
      <c r="A6" s="14" t="s">
        <v>165</v>
      </c>
      <c r="B6" s="14"/>
      <c r="C6" s="14"/>
      <c r="D6" s="14"/>
      <c r="E6" s="14"/>
      <c r="F6" s="14"/>
      <c r="G6" s="14"/>
      <c r="H6" s="14"/>
      <c r="I6" s="14"/>
      <c r="J6" s="14"/>
      <c r="K6" s="14"/>
      <c r="L6" s="14"/>
      <c r="M6" s="14"/>
      <c r="N6" s="14"/>
    </row>
    <row r="7" spans="1:14" x14ac:dyDescent="0.25">
      <c r="A7" s="13" t="s">
        <v>153</v>
      </c>
      <c r="B7" s="13"/>
      <c r="C7" s="13"/>
      <c r="D7" s="13"/>
      <c r="E7" s="13"/>
      <c r="F7" s="13"/>
      <c r="G7" s="13"/>
      <c r="H7" s="13"/>
      <c r="I7" s="13"/>
      <c r="J7" s="13"/>
      <c r="K7" s="13"/>
      <c r="L7" s="13"/>
      <c r="M7" s="13"/>
      <c r="N7" s="13"/>
    </row>
    <row r="8" spans="1:14" x14ac:dyDescent="0.25">
      <c r="A8" s="13" t="s">
        <v>152</v>
      </c>
      <c r="B8" s="13"/>
      <c r="C8" s="13"/>
      <c r="D8" s="13"/>
      <c r="E8" s="13"/>
      <c r="F8" s="13"/>
      <c r="G8" s="13"/>
      <c r="H8" s="13"/>
      <c r="I8" s="13"/>
      <c r="J8" s="13"/>
      <c r="K8" s="13"/>
      <c r="L8" s="13"/>
      <c r="M8" s="13"/>
      <c r="N8" s="13"/>
    </row>
    <row r="9" spans="1:14" x14ac:dyDescent="0.25">
      <c r="A9" s="12" t="s">
        <v>166</v>
      </c>
      <c r="B9" s="12"/>
      <c r="C9" s="12"/>
      <c r="D9" s="12"/>
      <c r="E9" s="12"/>
      <c r="F9" s="12"/>
      <c r="G9" s="12"/>
      <c r="H9" s="12"/>
      <c r="I9" s="12"/>
      <c r="J9" s="12"/>
      <c r="K9" s="12"/>
      <c r="L9" s="12"/>
      <c r="M9" s="12"/>
      <c r="N9" s="12"/>
    </row>
    <row r="10" spans="1:14" s="25" customFormat="1" ht="18.75" customHeight="1" x14ac:dyDescent="0.25">
      <c r="A10" s="23"/>
      <c r="B10" s="24"/>
      <c r="C10" s="24"/>
      <c r="D10" s="24"/>
      <c r="E10" s="24"/>
      <c r="F10" s="24"/>
      <c r="G10" s="24"/>
      <c r="H10" s="24"/>
      <c r="I10" s="24"/>
      <c r="J10" s="24"/>
      <c r="K10" s="24"/>
      <c r="L10" s="24"/>
      <c r="M10" s="24"/>
      <c r="N10" s="24"/>
    </row>
    <row r="11" spans="1:14" ht="15.6" customHeight="1" x14ac:dyDescent="0.25">
      <c r="A11" s="9" t="s">
        <v>130</v>
      </c>
      <c r="B11" s="4" t="s">
        <v>131</v>
      </c>
      <c r="C11" s="4" t="s">
        <v>169</v>
      </c>
      <c r="D11" s="4" t="s">
        <v>170</v>
      </c>
      <c r="E11" s="4" t="s">
        <v>171</v>
      </c>
      <c r="F11" s="4" t="s">
        <v>172</v>
      </c>
      <c r="G11" s="278" t="s">
        <v>3</v>
      </c>
      <c r="H11" s="279"/>
      <c r="I11" s="279"/>
      <c r="J11" s="279"/>
      <c r="K11" s="279"/>
      <c r="L11" s="279"/>
      <c r="M11" s="279"/>
      <c r="N11" s="280"/>
    </row>
    <row r="12" spans="1:14" ht="33" customHeight="1" x14ac:dyDescent="0.25">
      <c r="A12" s="290"/>
      <c r="B12" s="8"/>
      <c r="C12" s="8"/>
      <c r="D12" s="8"/>
      <c r="E12" s="8"/>
      <c r="F12" s="8"/>
      <c r="G12" s="2" t="s">
        <v>177</v>
      </c>
      <c r="H12" s="1"/>
      <c r="I12" s="282" t="s">
        <v>178</v>
      </c>
      <c r="J12" s="283"/>
      <c r="K12" s="284" t="s">
        <v>179</v>
      </c>
      <c r="L12" s="283"/>
      <c r="M12" s="284" t="s">
        <v>180</v>
      </c>
      <c r="N12" s="285"/>
    </row>
    <row r="13" spans="1:14" ht="37.5" customHeight="1" x14ac:dyDescent="0.25">
      <c r="A13" s="291"/>
      <c r="B13" s="3"/>
      <c r="C13" s="3"/>
      <c r="D13" s="3"/>
      <c r="E13" s="3"/>
      <c r="F13" s="3"/>
      <c r="G13" s="26" t="s">
        <v>143</v>
      </c>
      <c r="H13" s="27" t="s">
        <v>156</v>
      </c>
      <c r="I13" s="28" t="s">
        <v>143</v>
      </c>
      <c r="J13" s="29" t="s">
        <v>156</v>
      </c>
      <c r="K13" s="30" t="s">
        <v>143</v>
      </c>
      <c r="L13" s="29" t="s">
        <v>156</v>
      </c>
      <c r="M13" s="30" t="s">
        <v>143</v>
      </c>
      <c r="N13" s="31" t="s">
        <v>4</v>
      </c>
    </row>
    <row r="14" spans="1:14" s="35" customFormat="1" ht="19.5" customHeight="1" x14ac:dyDescent="0.2">
      <c r="A14" s="32"/>
      <c r="B14" s="33" t="s">
        <v>138</v>
      </c>
      <c r="C14" s="33"/>
      <c r="D14" s="33"/>
      <c r="E14" s="33"/>
      <c r="F14" s="33"/>
      <c r="G14" s="64">
        <v>201370.12</v>
      </c>
      <c r="H14" s="65">
        <v>221203.37</v>
      </c>
      <c r="I14" s="34"/>
      <c r="J14" s="34"/>
      <c r="K14" s="34"/>
      <c r="L14" s="34"/>
      <c r="M14" s="34"/>
      <c r="N14" s="34"/>
    </row>
    <row r="15" spans="1:14" s="38" customFormat="1" x14ac:dyDescent="0.2">
      <c r="A15" s="32"/>
      <c r="B15" s="36" t="s">
        <v>157</v>
      </c>
      <c r="C15" s="36"/>
      <c r="D15" s="36"/>
      <c r="E15" s="36"/>
      <c r="F15" s="36"/>
      <c r="G15" s="15"/>
      <c r="H15" s="65">
        <v>122000</v>
      </c>
      <c r="I15" s="37"/>
      <c r="J15" s="37"/>
      <c r="K15" s="37"/>
      <c r="L15" s="37"/>
      <c r="M15" s="37"/>
      <c r="N15" s="37"/>
    </row>
    <row r="16" spans="1:14" s="38" customFormat="1" x14ac:dyDescent="0.2">
      <c r="A16" s="32"/>
      <c r="B16" s="39"/>
      <c r="C16" s="39"/>
      <c r="D16" s="39"/>
      <c r="E16" s="39"/>
      <c r="F16" s="39"/>
      <c r="G16" s="40"/>
      <c r="H16" s="40"/>
      <c r="I16" s="41"/>
      <c r="J16" s="41"/>
      <c r="K16" s="41"/>
      <c r="L16" s="41"/>
      <c r="M16" s="41"/>
      <c r="N16" s="41"/>
    </row>
    <row r="17" spans="1:14" s="38" customFormat="1" x14ac:dyDescent="0.25">
      <c r="A17" s="151" t="s">
        <v>7</v>
      </c>
      <c r="B17" s="152" t="s">
        <v>6</v>
      </c>
      <c r="C17" s="194"/>
      <c r="D17" s="194"/>
      <c r="E17" s="194"/>
      <c r="F17" s="198"/>
      <c r="G17" s="66">
        <v>16391.47</v>
      </c>
      <c r="H17" s="67">
        <f>SUM(H18:H22)</f>
        <v>36124.230000000003</v>
      </c>
      <c r="I17" s="67">
        <v>36769.360000000001</v>
      </c>
      <c r="J17" s="67">
        <f>SUM(J18:J22)</f>
        <v>72248.460000000006</v>
      </c>
      <c r="K17" s="67">
        <v>54080.17</v>
      </c>
      <c r="L17" s="67">
        <f>SUM(L18:L22)</f>
        <v>108372.68999999999</v>
      </c>
      <c r="M17" s="67">
        <v>80059.520000000004</v>
      </c>
      <c r="N17" s="68">
        <f>SUM(N18:N22)</f>
        <v>144496.94</v>
      </c>
    </row>
    <row r="18" spans="1:14" s="38" customFormat="1" ht="25.5" x14ac:dyDescent="0.25">
      <c r="A18" s="153"/>
      <c r="B18" s="190"/>
      <c r="C18" s="204" t="s">
        <v>188</v>
      </c>
      <c r="D18" s="204" t="s">
        <v>189</v>
      </c>
      <c r="E18" s="204" t="s">
        <v>190</v>
      </c>
      <c r="F18" s="206" t="s">
        <v>191</v>
      </c>
      <c r="G18" s="207"/>
      <c r="H18" s="208">
        <v>2125</v>
      </c>
      <c r="I18" s="209"/>
      <c r="J18" s="208">
        <v>4250</v>
      </c>
      <c r="K18" s="209"/>
      <c r="L18" s="208">
        <v>6375</v>
      </c>
      <c r="M18" s="209"/>
      <c r="N18" s="210">
        <v>8500</v>
      </c>
    </row>
    <row r="19" spans="1:14" s="38" customFormat="1" ht="25.5" x14ac:dyDescent="0.25">
      <c r="A19" s="153"/>
      <c r="B19" s="190"/>
      <c r="C19" s="211" t="s">
        <v>192</v>
      </c>
      <c r="D19" s="211" t="s">
        <v>193</v>
      </c>
      <c r="E19" s="211" t="s">
        <v>190</v>
      </c>
      <c r="F19" s="212" t="s">
        <v>191</v>
      </c>
      <c r="G19" s="213"/>
      <c r="H19" s="214">
        <v>3581.13</v>
      </c>
      <c r="I19" s="215"/>
      <c r="J19" s="214">
        <v>7162.26</v>
      </c>
      <c r="K19" s="215"/>
      <c r="L19" s="214">
        <v>10743.39</v>
      </c>
      <c r="M19" s="215"/>
      <c r="N19" s="216">
        <v>14324.53</v>
      </c>
    </row>
    <row r="20" spans="1:14" s="38" customFormat="1" ht="38.25" x14ac:dyDescent="0.25">
      <c r="A20" s="153"/>
      <c r="B20" s="190"/>
      <c r="C20" s="211" t="s">
        <v>194</v>
      </c>
      <c r="D20" s="211" t="s">
        <v>195</v>
      </c>
      <c r="E20" s="211" t="s">
        <v>196</v>
      </c>
      <c r="F20" s="212" t="s">
        <v>191</v>
      </c>
      <c r="G20" s="213"/>
      <c r="H20" s="214">
        <v>8500</v>
      </c>
      <c r="I20" s="215"/>
      <c r="J20" s="214">
        <v>17000</v>
      </c>
      <c r="K20" s="215"/>
      <c r="L20" s="214">
        <v>25500</v>
      </c>
      <c r="M20" s="215"/>
      <c r="N20" s="216">
        <v>34000</v>
      </c>
    </row>
    <row r="21" spans="1:14" s="38" customFormat="1" ht="38.25" x14ac:dyDescent="0.25">
      <c r="A21" s="153"/>
      <c r="B21" s="190"/>
      <c r="C21" s="211" t="s">
        <v>197</v>
      </c>
      <c r="D21" s="211" t="s">
        <v>198</v>
      </c>
      <c r="E21" s="211" t="s">
        <v>199</v>
      </c>
      <c r="F21" s="212" t="s">
        <v>191</v>
      </c>
      <c r="G21" s="213"/>
      <c r="H21" s="214">
        <v>16248.2</v>
      </c>
      <c r="I21" s="215"/>
      <c r="J21" s="214">
        <v>32496.400000000001</v>
      </c>
      <c r="K21" s="215"/>
      <c r="L21" s="214">
        <v>48744.6</v>
      </c>
      <c r="M21" s="215"/>
      <c r="N21" s="216">
        <v>64992.81</v>
      </c>
    </row>
    <row r="22" spans="1:14" s="38" customFormat="1" ht="38.25" x14ac:dyDescent="0.25">
      <c r="A22" s="153"/>
      <c r="B22" s="190"/>
      <c r="C22" s="191" t="s">
        <v>200</v>
      </c>
      <c r="D22" s="191" t="s">
        <v>198</v>
      </c>
      <c r="E22" s="191" t="s">
        <v>199</v>
      </c>
      <c r="F22" s="195" t="s">
        <v>191</v>
      </c>
      <c r="G22" s="199"/>
      <c r="H22" s="201">
        <v>5669.9</v>
      </c>
      <c r="I22" s="200"/>
      <c r="J22" s="201">
        <v>11339.8</v>
      </c>
      <c r="K22" s="200"/>
      <c r="L22" s="201">
        <v>17009.7</v>
      </c>
      <c r="M22" s="200"/>
      <c r="N22" s="202">
        <v>22679.599999999999</v>
      </c>
    </row>
    <row r="23" spans="1:14" x14ac:dyDescent="0.25">
      <c r="A23" s="153" t="s">
        <v>13</v>
      </c>
      <c r="B23" s="152" t="s">
        <v>12</v>
      </c>
      <c r="C23" s="193"/>
      <c r="D23" s="193"/>
      <c r="E23" s="193"/>
      <c r="F23" s="197"/>
      <c r="G23" s="73"/>
      <c r="H23" s="75">
        <f>SUM(H24:H25)</f>
        <v>10723.12</v>
      </c>
      <c r="I23" s="75">
        <v>24027.279999999999</v>
      </c>
      <c r="J23" s="75">
        <f>SUM(J24:J25)</f>
        <v>21446.240000000002</v>
      </c>
      <c r="K23" s="75">
        <v>31695.32</v>
      </c>
      <c r="L23" s="75">
        <f>SUM(L24:L25)</f>
        <v>32169.360000000001</v>
      </c>
      <c r="M23" s="75">
        <v>44474.47</v>
      </c>
      <c r="N23" s="76">
        <f>SUM(N24:N25)</f>
        <v>42892.49</v>
      </c>
    </row>
    <row r="24" spans="1:14" ht="25.5" x14ac:dyDescent="0.25">
      <c r="A24" s="153"/>
      <c r="B24" s="190"/>
      <c r="C24" s="204" t="s">
        <v>201</v>
      </c>
      <c r="D24" s="204" t="s">
        <v>202</v>
      </c>
      <c r="E24" s="204" t="s">
        <v>203</v>
      </c>
      <c r="F24" s="206" t="s">
        <v>191</v>
      </c>
      <c r="G24" s="218"/>
      <c r="H24" s="223">
        <v>8804.8700000000008</v>
      </c>
      <c r="I24" s="220"/>
      <c r="J24" s="223">
        <v>17609.740000000002</v>
      </c>
      <c r="K24" s="220"/>
      <c r="L24" s="223">
        <v>26414.61</v>
      </c>
      <c r="M24" s="220"/>
      <c r="N24" s="224">
        <v>35219.49</v>
      </c>
    </row>
    <row r="25" spans="1:14" ht="38.25" x14ac:dyDescent="0.25">
      <c r="A25" s="153"/>
      <c r="B25" s="190"/>
      <c r="C25" s="191" t="s">
        <v>204</v>
      </c>
      <c r="D25" s="191" t="s">
        <v>202</v>
      </c>
      <c r="E25" s="191" t="s">
        <v>190</v>
      </c>
      <c r="F25" s="195" t="s">
        <v>191</v>
      </c>
      <c r="G25" s="217"/>
      <c r="H25" s="221">
        <v>1918.25</v>
      </c>
      <c r="I25" s="219"/>
      <c r="J25" s="221">
        <v>3836.5</v>
      </c>
      <c r="K25" s="219"/>
      <c r="L25" s="221">
        <v>5754.75</v>
      </c>
      <c r="M25" s="219"/>
      <c r="N25" s="222">
        <v>7673</v>
      </c>
    </row>
    <row r="26" spans="1:14" ht="30" x14ac:dyDescent="0.25">
      <c r="A26" s="156" t="s">
        <v>5</v>
      </c>
      <c r="B26" s="157" t="s">
        <v>136</v>
      </c>
      <c r="C26" s="192"/>
      <c r="D26" s="192"/>
      <c r="E26" s="192"/>
      <c r="F26" s="196"/>
      <c r="G26" s="77">
        <f t="shared" ref="G26:N26" si="0">+G17+G23</f>
        <v>16391.47</v>
      </c>
      <c r="H26" s="78">
        <f t="shared" si="0"/>
        <v>46847.350000000006</v>
      </c>
      <c r="I26" s="78">
        <f t="shared" si="0"/>
        <v>60796.639999999999</v>
      </c>
      <c r="J26" s="78">
        <f t="shared" si="0"/>
        <v>93694.700000000012</v>
      </c>
      <c r="K26" s="78">
        <f t="shared" si="0"/>
        <v>85775.489999999991</v>
      </c>
      <c r="L26" s="78">
        <f t="shared" si="0"/>
        <v>140542.04999999999</v>
      </c>
      <c r="M26" s="78">
        <f t="shared" si="0"/>
        <v>124533.99</v>
      </c>
      <c r="N26" s="79">
        <f t="shared" si="0"/>
        <v>187389.43</v>
      </c>
    </row>
    <row r="27" spans="1:14" s="48" customFormat="1" x14ac:dyDescent="0.25">
      <c r="A27" s="153" t="s">
        <v>173</v>
      </c>
      <c r="B27" s="152" t="s">
        <v>14</v>
      </c>
      <c r="C27" s="203"/>
      <c r="D27" s="203"/>
      <c r="E27" s="203"/>
      <c r="F27" s="205"/>
      <c r="G27" s="80">
        <v>19143.45</v>
      </c>
      <c r="H27" s="82">
        <f>SUM(H28:H35)</f>
        <v>4715.8100000000004</v>
      </c>
      <c r="I27" s="82">
        <v>27944.38</v>
      </c>
      <c r="J27" s="82">
        <f>SUM(J28:J35)</f>
        <v>9431.6200000000008</v>
      </c>
      <c r="K27" s="82">
        <v>28028.58</v>
      </c>
      <c r="L27" s="82">
        <f>SUM(L28:L35)</f>
        <v>83407.429999999993</v>
      </c>
      <c r="M27" s="82">
        <v>33351.94</v>
      </c>
      <c r="N27" s="84">
        <f>SUM(N28:N35)</f>
        <v>88123.25</v>
      </c>
    </row>
    <row r="28" spans="1:14" s="48" customFormat="1" ht="25.5" x14ac:dyDescent="0.25">
      <c r="A28" s="153"/>
      <c r="B28" s="190"/>
      <c r="C28" s="204" t="s">
        <v>205</v>
      </c>
      <c r="D28" s="204" t="s">
        <v>206</v>
      </c>
      <c r="E28" s="204" t="s">
        <v>190</v>
      </c>
      <c r="F28" s="206" t="s">
        <v>207</v>
      </c>
      <c r="G28" s="226"/>
      <c r="H28" s="223">
        <v>0</v>
      </c>
      <c r="I28" s="223"/>
      <c r="J28" s="223">
        <v>0</v>
      </c>
      <c r="K28" s="223"/>
      <c r="L28" s="223">
        <v>47427</v>
      </c>
      <c r="M28" s="223"/>
      <c r="N28" s="224">
        <v>47427</v>
      </c>
    </row>
    <row r="29" spans="1:14" s="48" customFormat="1" ht="38.25" x14ac:dyDescent="0.25">
      <c r="A29" s="153"/>
      <c r="B29" s="190"/>
      <c r="C29" s="211" t="s">
        <v>208</v>
      </c>
      <c r="D29" s="211" t="s">
        <v>209</v>
      </c>
      <c r="E29" s="211" t="s">
        <v>210</v>
      </c>
      <c r="F29" s="212" t="s">
        <v>207</v>
      </c>
      <c r="G29" s="227"/>
      <c r="H29" s="228">
        <v>500</v>
      </c>
      <c r="I29" s="228"/>
      <c r="J29" s="228">
        <v>1000</v>
      </c>
      <c r="K29" s="228"/>
      <c r="L29" s="228">
        <v>1500</v>
      </c>
      <c r="M29" s="228"/>
      <c r="N29" s="229">
        <v>2000</v>
      </c>
    </row>
    <row r="30" spans="1:14" s="48" customFormat="1" ht="38.25" x14ac:dyDescent="0.25">
      <c r="A30" s="153"/>
      <c r="B30" s="190"/>
      <c r="C30" s="211" t="s">
        <v>211</v>
      </c>
      <c r="D30" s="211" t="s">
        <v>206</v>
      </c>
      <c r="E30" s="211" t="s">
        <v>190</v>
      </c>
      <c r="F30" s="212" t="s">
        <v>191</v>
      </c>
      <c r="G30" s="227"/>
      <c r="H30" s="228">
        <v>3325</v>
      </c>
      <c r="I30" s="228"/>
      <c r="J30" s="228">
        <v>6650</v>
      </c>
      <c r="K30" s="228"/>
      <c r="L30" s="228">
        <v>9975</v>
      </c>
      <c r="M30" s="228"/>
      <c r="N30" s="229">
        <v>13300</v>
      </c>
    </row>
    <row r="31" spans="1:14" s="48" customFormat="1" ht="38.25" x14ac:dyDescent="0.25">
      <c r="A31" s="153"/>
      <c r="B31" s="190"/>
      <c r="C31" s="211" t="s">
        <v>212</v>
      </c>
      <c r="D31" s="211" t="s">
        <v>206</v>
      </c>
      <c r="E31" s="211" t="s">
        <v>190</v>
      </c>
      <c r="F31" s="212" t="s">
        <v>191</v>
      </c>
      <c r="G31" s="227"/>
      <c r="H31" s="228">
        <v>750</v>
      </c>
      <c r="I31" s="228"/>
      <c r="J31" s="228">
        <v>1500</v>
      </c>
      <c r="K31" s="228"/>
      <c r="L31" s="228">
        <v>2250</v>
      </c>
      <c r="M31" s="228"/>
      <c r="N31" s="229">
        <v>3000</v>
      </c>
    </row>
    <row r="32" spans="1:14" s="48" customFormat="1" ht="25.5" x14ac:dyDescent="0.25">
      <c r="A32" s="153"/>
      <c r="B32" s="190"/>
      <c r="C32" s="211" t="s">
        <v>213</v>
      </c>
      <c r="D32" s="211" t="s">
        <v>206</v>
      </c>
      <c r="E32" s="211" t="s">
        <v>214</v>
      </c>
      <c r="F32" s="212" t="s">
        <v>207</v>
      </c>
      <c r="G32" s="227"/>
      <c r="H32" s="228">
        <v>0</v>
      </c>
      <c r="I32" s="228"/>
      <c r="J32" s="228">
        <v>0</v>
      </c>
      <c r="K32" s="228"/>
      <c r="L32" s="228">
        <v>7850</v>
      </c>
      <c r="M32" s="228"/>
      <c r="N32" s="229">
        <v>7850</v>
      </c>
    </row>
    <row r="33" spans="1:14" s="48" customFormat="1" ht="38.25" x14ac:dyDescent="0.25">
      <c r="A33" s="153"/>
      <c r="B33" s="190"/>
      <c r="C33" s="211" t="s">
        <v>215</v>
      </c>
      <c r="D33" s="211" t="s">
        <v>216</v>
      </c>
      <c r="E33" s="211" t="s">
        <v>217</v>
      </c>
      <c r="F33" s="212" t="s">
        <v>207</v>
      </c>
      <c r="G33" s="227"/>
      <c r="H33" s="228">
        <v>0</v>
      </c>
      <c r="I33" s="228"/>
      <c r="J33" s="228">
        <v>0</v>
      </c>
      <c r="K33" s="228"/>
      <c r="L33" s="228">
        <v>5000</v>
      </c>
      <c r="M33" s="228"/>
      <c r="N33" s="229">
        <v>5000</v>
      </c>
    </row>
    <row r="34" spans="1:14" s="48" customFormat="1" ht="38.25" x14ac:dyDescent="0.25">
      <c r="A34" s="153"/>
      <c r="B34" s="190"/>
      <c r="C34" s="211" t="s">
        <v>218</v>
      </c>
      <c r="D34" s="211" t="s">
        <v>216</v>
      </c>
      <c r="E34" s="211" t="s">
        <v>217</v>
      </c>
      <c r="F34" s="212" t="s">
        <v>191</v>
      </c>
      <c r="G34" s="227"/>
      <c r="H34" s="228">
        <v>140.81</v>
      </c>
      <c r="I34" s="228"/>
      <c r="J34" s="228">
        <v>281.62</v>
      </c>
      <c r="K34" s="228"/>
      <c r="L34" s="228">
        <v>422.43</v>
      </c>
      <c r="M34" s="228"/>
      <c r="N34" s="229">
        <v>563.25</v>
      </c>
    </row>
    <row r="35" spans="1:14" s="48" customFormat="1" ht="25.5" x14ac:dyDescent="0.25">
      <c r="A35" s="153"/>
      <c r="B35" s="190"/>
      <c r="C35" s="191" t="s">
        <v>219</v>
      </c>
      <c r="D35" s="191" t="s">
        <v>206</v>
      </c>
      <c r="E35" s="191" t="s">
        <v>214</v>
      </c>
      <c r="F35" s="195" t="s">
        <v>207</v>
      </c>
      <c r="G35" s="225"/>
      <c r="H35" s="221">
        <v>0</v>
      </c>
      <c r="I35" s="221"/>
      <c r="J35" s="221">
        <v>0</v>
      </c>
      <c r="K35" s="221"/>
      <c r="L35" s="221">
        <v>8983</v>
      </c>
      <c r="M35" s="221"/>
      <c r="N35" s="222">
        <v>8983</v>
      </c>
    </row>
    <row r="36" spans="1:14" x14ac:dyDescent="0.25">
      <c r="A36" s="156" t="s">
        <v>15</v>
      </c>
      <c r="B36" s="158" t="s">
        <v>135</v>
      </c>
      <c r="C36" s="192"/>
      <c r="D36" s="192"/>
      <c r="E36" s="192"/>
      <c r="F36" s="196"/>
      <c r="G36" s="77">
        <f t="shared" ref="G36:N36" si="1">+G27</f>
        <v>19143.45</v>
      </c>
      <c r="H36" s="78">
        <f t="shared" si="1"/>
        <v>4715.8100000000004</v>
      </c>
      <c r="I36" s="78">
        <f t="shared" si="1"/>
        <v>27944.38</v>
      </c>
      <c r="J36" s="78">
        <f t="shared" si="1"/>
        <v>9431.6200000000008</v>
      </c>
      <c r="K36" s="78">
        <f t="shared" si="1"/>
        <v>28028.58</v>
      </c>
      <c r="L36" s="78">
        <f t="shared" si="1"/>
        <v>83407.429999999993</v>
      </c>
      <c r="M36" s="78">
        <f t="shared" si="1"/>
        <v>33351.94</v>
      </c>
      <c r="N36" s="79">
        <f t="shared" si="1"/>
        <v>88123.25</v>
      </c>
    </row>
    <row r="37" spans="1:14" x14ac:dyDescent="0.25">
      <c r="A37" s="153" t="s">
        <v>22</v>
      </c>
      <c r="B37" s="159" t="s">
        <v>21</v>
      </c>
      <c r="C37" s="203"/>
      <c r="D37" s="203"/>
      <c r="E37" s="203"/>
      <c r="F37" s="205"/>
      <c r="G37" s="80">
        <v>805.16</v>
      </c>
      <c r="H37" s="82">
        <f>SUM(H38:H43)</f>
        <v>8068.79</v>
      </c>
      <c r="I37" s="82">
        <v>6890.12</v>
      </c>
      <c r="J37" s="82">
        <f>SUM(J38:J43)</f>
        <v>16137.58</v>
      </c>
      <c r="K37" s="82">
        <v>12277.34</v>
      </c>
      <c r="L37" s="82">
        <f>SUM(L38:L43)</f>
        <v>24206.370000000003</v>
      </c>
      <c r="M37" s="82">
        <v>12277.34</v>
      </c>
      <c r="N37" s="84">
        <f>SUM(N38:N43)</f>
        <v>32275.16</v>
      </c>
    </row>
    <row r="38" spans="1:14" ht="25.5" x14ac:dyDescent="0.25">
      <c r="A38" s="153"/>
      <c r="B38" s="230"/>
      <c r="C38" s="204" t="s">
        <v>220</v>
      </c>
      <c r="D38" s="204" t="s">
        <v>221</v>
      </c>
      <c r="E38" s="204" t="s">
        <v>190</v>
      </c>
      <c r="F38" s="206" t="s">
        <v>191</v>
      </c>
      <c r="G38" s="226"/>
      <c r="H38" s="223">
        <v>1625</v>
      </c>
      <c r="I38" s="223"/>
      <c r="J38" s="223">
        <v>3250</v>
      </c>
      <c r="K38" s="223"/>
      <c r="L38" s="223">
        <v>4875</v>
      </c>
      <c r="M38" s="223"/>
      <c r="N38" s="224">
        <v>6500</v>
      </c>
    </row>
    <row r="39" spans="1:14" ht="25.5" x14ac:dyDescent="0.25">
      <c r="A39" s="153"/>
      <c r="B39" s="230"/>
      <c r="C39" s="211" t="s">
        <v>222</v>
      </c>
      <c r="D39" s="211" t="s">
        <v>223</v>
      </c>
      <c r="E39" s="211" t="s">
        <v>224</v>
      </c>
      <c r="F39" s="212" t="s">
        <v>191</v>
      </c>
      <c r="G39" s="227"/>
      <c r="H39" s="228">
        <v>125</v>
      </c>
      <c r="I39" s="228"/>
      <c r="J39" s="228">
        <v>250</v>
      </c>
      <c r="K39" s="228"/>
      <c r="L39" s="228">
        <v>375</v>
      </c>
      <c r="M39" s="228"/>
      <c r="N39" s="229">
        <v>500</v>
      </c>
    </row>
    <row r="40" spans="1:14" ht="38.25" x14ac:dyDescent="0.25">
      <c r="A40" s="153"/>
      <c r="B40" s="230"/>
      <c r="C40" s="211" t="s">
        <v>225</v>
      </c>
      <c r="D40" s="211" t="s">
        <v>223</v>
      </c>
      <c r="E40" s="211" t="s">
        <v>226</v>
      </c>
      <c r="F40" s="212" t="s">
        <v>191</v>
      </c>
      <c r="G40" s="227"/>
      <c r="H40" s="228">
        <v>375</v>
      </c>
      <c r="I40" s="228"/>
      <c r="J40" s="228">
        <v>750</v>
      </c>
      <c r="K40" s="228"/>
      <c r="L40" s="228">
        <v>1125</v>
      </c>
      <c r="M40" s="228"/>
      <c r="N40" s="229">
        <v>1500</v>
      </c>
    </row>
    <row r="41" spans="1:14" ht="38.25" x14ac:dyDescent="0.25">
      <c r="A41" s="153"/>
      <c r="B41" s="230"/>
      <c r="C41" s="211" t="s">
        <v>227</v>
      </c>
      <c r="D41" s="211" t="s">
        <v>223</v>
      </c>
      <c r="E41" s="211" t="s">
        <v>228</v>
      </c>
      <c r="F41" s="212" t="s">
        <v>191</v>
      </c>
      <c r="G41" s="227"/>
      <c r="H41" s="228">
        <v>86.5</v>
      </c>
      <c r="I41" s="228"/>
      <c r="J41" s="228">
        <v>173</v>
      </c>
      <c r="K41" s="228"/>
      <c r="L41" s="228">
        <v>259.5</v>
      </c>
      <c r="M41" s="228"/>
      <c r="N41" s="229">
        <v>346</v>
      </c>
    </row>
    <row r="42" spans="1:14" ht="38.25" x14ac:dyDescent="0.25">
      <c r="A42" s="153"/>
      <c r="B42" s="230"/>
      <c r="C42" s="211" t="s">
        <v>229</v>
      </c>
      <c r="D42" s="211" t="s">
        <v>230</v>
      </c>
      <c r="E42" s="211" t="s">
        <v>231</v>
      </c>
      <c r="F42" s="212" t="s">
        <v>191</v>
      </c>
      <c r="G42" s="227"/>
      <c r="H42" s="228">
        <v>4484.79</v>
      </c>
      <c r="I42" s="228"/>
      <c r="J42" s="228">
        <v>8969.58</v>
      </c>
      <c r="K42" s="228"/>
      <c r="L42" s="228">
        <v>13454.37</v>
      </c>
      <c r="M42" s="228"/>
      <c r="N42" s="229">
        <v>17939.16</v>
      </c>
    </row>
    <row r="43" spans="1:14" ht="25.5" x14ac:dyDescent="0.25">
      <c r="A43" s="153"/>
      <c r="B43" s="230"/>
      <c r="C43" s="191" t="s">
        <v>232</v>
      </c>
      <c r="D43" s="191" t="s">
        <v>221</v>
      </c>
      <c r="E43" s="191" t="s">
        <v>233</v>
      </c>
      <c r="F43" s="195" t="s">
        <v>191</v>
      </c>
      <c r="G43" s="225"/>
      <c r="H43" s="221">
        <v>1372.5</v>
      </c>
      <c r="I43" s="221"/>
      <c r="J43" s="221">
        <v>2745</v>
      </c>
      <c r="K43" s="221"/>
      <c r="L43" s="221">
        <v>4117.5</v>
      </c>
      <c r="M43" s="221"/>
      <c r="N43" s="222">
        <v>5490</v>
      </c>
    </row>
    <row r="44" spans="1:14" ht="30" x14ac:dyDescent="0.25">
      <c r="A44" s="153" t="s">
        <v>24</v>
      </c>
      <c r="B44" s="159" t="s">
        <v>23</v>
      </c>
      <c r="C44" s="192"/>
      <c r="D44" s="192"/>
      <c r="E44" s="192"/>
      <c r="F44" s="196"/>
      <c r="G44" s="80"/>
      <c r="H44" s="82"/>
      <c r="I44" s="82"/>
      <c r="J44" s="82"/>
      <c r="K44" s="82"/>
      <c r="L44" s="82"/>
      <c r="M44" s="82"/>
      <c r="N44" s="84"/>
    </row>
    <row r="45" spans="1:14" x14ac:dyDescent="0.25">
      <c r="A45" s="153" t="s">
        <v>26</v>
      </c>
      <c r="B45" s="152" t="s">
        <v>25</v>
      </c>
      <c r="C45" s="203"/>
      <c r="D45" s="203"/>
      <c r="E45" s="203"/>
      <c r="F45" s="205"/>
      <c r="G45" s="80">
        <v>0.02</v>
      </c>
      <c r="H45" s="82">
        <v>2.5</v>
      </c>
      <c r="I45" s="82">
        <v>0.02</v>
      </c>
      <c r="J45" s="82">
        <v>5</v>
      </c>
      <c r="K45" s="82">
        <v>0.02</v>
      </c>
      <c r="L45" s="82">
        <v>7.5</v>
      </c>
      <c r="M45" s="82">
        <v>0.02</v>
      </c>
      <c r="N45" s="84">
        <v>10</v>
      </c>
    </row>
    <row r="46" spans="1:14" ht="25.5" x14ac:dyDescent="0.25">
      <c r="A46" s="153"/>
      <c r="B46" s="190"/>
      <c r="C46" s="193" t="s">
        <v>234</v>
      </c>
      <c r="D46" s="193" t="s">
        <v>235</v>
      </c>
      <c r="E46" s="193" t="s">
        <v>236</v>
      </c>
      <c r="F46" s="197" t="s">
        <v>191</v>
      </c>
      <c r="G46" s="80"/>
      <c r="H46" s="82">
        <v>2.5</v>
      </c>
      <c r="I46" s="82"/>
      <c r="J46" s="82">
        <v>5</v>
      </c>
      <c r="K46" s="82"/>
      <c r="L46" s="82">
        <v>7.5</v>
      </c>
      <c r="M46" s="82"/>
      <c r="N46" s="84">
        <v>10</v>
      </c>
    </row>
    <row r="47" spans="1:14" x14ac:dyDescent="0.25">
      <c r="A47" s="153" t="s">
        <v>28</v>
      </c>
      <c r="B47" s="152" t="s">
        <v>27</v>
      </c>
      <c r="C47" s="192"/>
      <c r="D47" s="192"/>
      <c r="E47" s="192"/>
      <c r="F47" s="196"/>
      <c r="G47" s="85"/>
      <c r="H47" s="87"/>
      <c r="I47" s="87"/>
      <c r="J47" s="87"/>
      <c r="K47" s="87"/>
      <c r="L47" s="87"/>
      <c r="M47" s="87"/>
      <c r="N47" s="89"/>
    </row>
    <row r="48" spans="1:14" x14ac:dyDescent="0.25">
      <c r="A48" s="153" t="s">
        <v>30</v>
      </c>
      <c r="B48" s="152" t="s">
        <v>29</v>
      </c>
      <c r="C48" s="203"/>
      <c r="D48" s="203"/>
      <c r="E48" s="203"/>
      <c r="F48" s="205"/>
      <c r="G48" s="85">
        <v>2704</v>
      </c>
      <c r="H48" s="87">
        <v>250</v>
      </c>
      <c r="I48" s="87">
        <v>2728.8</v>
      </c>
      <c r="J48" s="87">
        <v>500</v>
      </c>
      <c r="K48" s="87">
        <v>3630.8</v>
      </c>
      <c r="L48" s="87">
        <v>750</v>
      </c>
      <c r="M48" s="87">
        <v>3976.8</v>
      </c>
      <c r="N48" s="89">
        <v>1000</v>
      </c>
    </row>
    <row r="49" spans="1:14" ht="25.5" x14ac:dyDescent="0.25">
      <c r="A49" s="153"/>
      <c r="B49" s="190"/>
      <c r="C49" s="193" t="s">
        <v>237</v>
      </c>
      <c r="D49" s="193" t="s">
        <v>238</v>
      </c>
      <c r="E49" s="193" t="s">
        <v>239</v>
      </c>
      <c r="F49" s="197" t="s">
        <v>191</v>
      </c>
      <c r="G49" s="85"/>
      <c r="H49" s="236">
        <v>250</v>
      </c>
      <c r="I49" s="87"/>
      <c r="J49" s="236">
        <v>500</v>
      </c>
      <c r="K49" s="87"/>
      <c r="L49" s="236">
        <v>750</v>
      </c>
      <c r="M49" s="87"/>
      <c r="N49" s="238">
        <v>1000</v>
      </c>
    </row>
    <row r="50" spans="1:14" x14ac:dyDescent="0.25">
      <c r="A50" s="156" t="s">
        <v>20</v>
      </c>
      <c r="B50" s="158" t="s">
        <v>119</v>
      </c>
      <c r="C50" s="192"/>
      <c r="D50" s="192"/>
      <c r="E50" s="192"/>
      <c r="F50" s="196"/>
      <c r="G50" s="77">
        <f t="shared" ref="G50:N50" si="2">+G48+G47+G45+G44+G37</f>
        <v>3509.18</v>
      </c>
      <c r="H50" s="78">
        <f t="shared" si="2"/>
        <v>8321.2900000000009</v>
      </c>
      <c r="I50" s="78">
        <f t="shared" si="2"/>
        <v>9618.94</v>
      </c>
      <c r="J50" s="78">
        <f t="shared" si="2"/>
        <v>16642.580000000002</v>
      </c>
      <c r="K50" s="78">
        <f t="shared" si="2"/>
        <v>15908.16</v>
      </c>
      <c r="L50" s="78">
        <f t="shared" si="2"/>
        <v>24963.870000000003</v>
      </c>
      <c r="M50" s="78">
        <f t="shared" si="2"/>
        <v>16254.16</v>
      </c>
      <c r="N50" s="79">
        <f t="shared" si="2"/>
        <v>33285.160000000003</v>
      </c>
    </row>
    <row r="51" spans="1:14" x14ac:dyDescent="0.25">
      <c r="A51" s="153" t="s">
        <v>33</v>
      </c>
      <c r="B51" s="152" t="s">
        <v>32</v>
      </c>
      <c r="C51" s="154"/>
      <c r="D51" s="154"/>
      <c r="E51" s="154"/>
      <c r="F51" s="155"/>
      <c r="G51" s="85"/>
      <c r="H51" s="87"/>
      <c r="I51" s="87"/>
      <c r="J51" s="87"/>
      <c r="K51" s="87"/>
      <c r="L51" s="87"/>
      <c r="M51" s="87"/>
      <c r="N51" s="89"/>
    </row>
    <row r="52" spans="1:14" x14ac:dyDescent="0.25">
      <c r="A52" s="153" t="s">
        <v>34</v>
      </c>
      <c r="B52" s="152" t="s">
        <v>0</v>
      </c>
      <c r="C52" s="203"/>
      <c r="D52" s="203"/>
      <c r="E52" s="203"/>
      <c r="F52" s="205"/>
      <c r="G52" s="85"/>
      <c r="H52" s="87">
        <f>SUM(H53:H68)</f>
        <v>40000</v>
      </c>
      <c r="I52" s="87"/>
      <c r="J52" s="87">
        <f>SUM(J53:J68)</f>
        <v>474736.33000000007</v>
      </c>
      <c r="K52" s="87">
        <v>122600</v>
      </c>
      <c r="L52" s="87">
        <f>SUM(L53:L68)</f>
        <v>996059.33</v>
      </c>
      <c r="M52" s="87">
        <v>199495.26</v>
      </c>
      <c r="N52" s="89">
        <f>SUM(N53:N68)</f>
        <v>996059.33</v>
      </c>
    </row>
    <row r="53" spans="1:14" ht="25.5" x14ac:dyDescent="0.25">
      <c r="A53" s="153"/>
      <c r="B53" s="190"/>
      <c r="C53" s="204" t="s">
        <v>240</v>
      </c>
      <c r="D53" s="204" t="s">
        <v>241</v>
      </c>
      <c r="E53" s="204" t="s">
        <v>242</v>
      </c>
      <c r="F53" s="206" t="s">
        <v>207</v>
      </c>
      <c r="G53" s="232"/>
      <c r="H53" s="239">
        <v>0</v>
      </c>
      <c r="I53" s="234"/>
      <c r="J53" s="239">
        <v>14000</v>
      </c>
      <c r="K53" s="234"/>
      <c r="L53" s="239">
        <v>14000</v>
      </c>
      <c r="M53" s="234"/>
      <c r="N53" s="240">
        <v>14000</v>
      </c>
    </row>
    <row r="54" spans="1:14" ht="25.5" x14ac:dyDescent="0.25">
      <c r="A54" s="153"/>
      <c r="B54" s="190"/>
      <c r="C54" s="211" t="s">
        <v>243</v>
      </c>
      <c r="D54" s="211" t="s">
        <v>241</v>
      </c>
      <c r="E54" s="211" t="s">
        <v>190</v>
      </c>
      <c r="F54" s="212" t="s">
        <v>207</v>
      </c>
      <c r="G54" s="241"/>
      <c r="H54" s="242">
        <v>0</v>
      </c>
      <c r="I54" s="243"/>
      <c r="J54" s="242">
        <v>4636</v>
      </c>
      <c r="K54" s="243"/>
      <c r="L54" s="242">
        <v>4636</v>
      </c>
      <c r="M54" s="243"/>
      <c r="N54" s="244">
        <v>4636</v>
      </c>
    </row>
    <row r="55" spans="1:14" ht="25.5" x14ac:dyDescent="0.25">
      <c r="A55" s="153"/>
      <c r="B55" s="190"/>
      <c r="C55" s="211" t="s">
        <v>244</v>
      </c>
      <c r="D55" s="211" t="s">
        <v>241</v>
      </c>
      <c r="E55" s="211" t="s">
        <v>190</v>
      </c>
      <c r="F55" s="212" t="s">
        <v>207</v>
      </c>
      <c r="G55" s="241"/>
      <c r="H55" s="242">
        <v>0</v>
      </c>
      <c r="I55" s="243"/>
      <c r="J55" s="242">
        <v>0</v>
      </c>
      <c r="K55" s="243"/>
      <c r="L55" s="242">
        <v>7776</v>
      </c>
      <c r="M55" s="243"/>
      <c r="N55" s="244">
        <v>7776</v>
      </c>
    </row>
    <row r="56" spans="1:14" ht="25.5" x14ac:dyDescent="0.25">
      <c r="A56" s="153"/>
      <c r="B56" s="190"/>
      <c r="C56" s="211" t="s">
        <v>245</v>
      </c>
      <c r="D56" s="211" t="s">
        <v>241</v>
      </c>
      <c r="E56" s="211" t="s">
        <v>190</v>
      </c>
      <c r="F56" s="212" t="s">
        <v>207</v>
      </c>
      <c r="G56" s="241"/>
      <c r="H56" s="242">
        <v>0</v>
      </c>
      <c r="I56" s="243"/>
      <c r="J56" s="242">
        <v>15782</v>
      </c>
      <c r="K56" s="243"/>
      <c r="L56" s="242">
        <v>15782</v>
      </c>
      <c r="M56" s="243"/>
      <c r="N56" s="244">
        <v>15782</v>
      </c>
    </row>
    <row r="57" spans="1:14" ht="25.5" x14ac:dyDescent="0.25">
      <c r="A57" s="153"/>
      <c r="B57" s="190"/>
      <c r="C57" s="211" t="s">
        <v>246</v>
      </c>
      <c r="D57" s="211" t="s">
        <v>241</v>
      </c>
      <c r="E57" s="211" t="s">
        <v>242</v>
      </c>
      <c r="F57" s="212" t="s">
        <v>207</v>
      </c>
      <c r="G57" s="241"/>
      <c r="H57" s="242">
        <v>0</v>
      </c>
      <c r="I57" s="243"/>
      <c r="J57" s="242">
        <v>0</v>
      </c>
      <c r="K57" s="243"/>
      <c r="L57" s="242">
        <v>23147</v>
      </c>
      <c r="M57" s="243"/>
      <c r="N57" s="244">
        <v>23147</v>
      </c>
    </row>
    <row r="58" spans="1:14" ht="25.5" x14ac:dyDescent="0.25">
      <c r="A58" s="153"/>
      <c r="B58" s="190"/>
      <c r="C58" s="211" t="s">
        <v>247</v>
      </c>
      <c r="D58" s="211" t="s">
        <v>241</v>
      </c>
      <c r="E58" s="211" t="s">
        <v>242</v>
      </c>
      <c r="F58" s="212" t="s">
        <v>207</v>
      </c>
      <c r="G58" s="241"/>
      <c r="H58" s="242">
        <v>0</v>
      </c>
      <c r="I58" s="243"/>
      <c r="J58" s="242">
        <v>3928.4</v>
      </c>
      <c r="K58" s="243"/>
      <c r="L58" s="242">
        <v>3928.4</v>
      </c>
      <c r="M58" s="243"/>
      <c r="N58" s="244">
        <v>3928.4</v>
      </c>
    </row>
    <row r="59" spans="1:14" ht="25.5" x14ac:dyDescent="0.25">
      <c r="A59" s="153"/>
      <c r="B59" s="190"/>
      <c r="C59" s="211" t="s">
        <v>248</v>
      </c>
      <c r="D59" s="211" t="s">
        <v>241</v>
      </c>
      <c r="E59" s="211" t="s">
        <v>242</v>
      </c>
      <c r="F59" s="212" t="s">
        <v>207</v>
      </c>
      <c r="G59" s="241"/>
      <c r="H59" s="242">
        <v>0</v>
      </c>
      <c r="I59" s="243"/>
      <c r="J59" s="242">
        <v>29294.93</v>
      </c>
      <c r="K59" s="243"/>
      <c r="L59" s="242">
        <v>29294.93</v>
      </c>
      <c r="M59" s="243"/>
      <c r="N59" s="244">
        <v>29294.93</v>
      </c>
    </row>
    <row r="60" spans="1:14" ht="76.5" x14ac:dyDescent="0.25">
      <c r="A60" s="153"/>
      <c r="B60" s="190"/>
      <c r="C60" s="211" t="s">
        <v>249</v>
      </c>
      <c r="D60" s="211" t="s">
        <v>241</v>
      </c>
      <c r="E60" s="211" t="s">
        <v>242</v>
      </c>
      <c r="F60" s="212" t="s">
        <v>207</v>
      </c>
      <c r="G60" s="241"/>
      <c r="H60" s="242">
        <v>0</v>
      </c>
      <c r="I60" s="243"/>
      <c r="J60" s="242">
        <v>0</v>
      </c>
      <c r="K60" s="243"/>
      <c r="L60" s="242">
        <v>490400</v>
      </c>
      <c r="M60" s="243"/>
      <c r="N60" s="244">
        <v>490400</v>
      </c>
    </row>
    <row r="61" spans="1:14" ht="51" x14ac:dyDescent="0.25">
      <c r="A61" s="153"/>
      <c r="B61" s="190"/>
      <c r="C61" s="211" t="s">
        <v>250</v>
      </c>
      <c r="D61" s="211" t="s">
        <v>251</v>
      </c>
      <c r="E61" s="211" t="s">
        <v>252</v>
      </c>
      <c r="F61" s="212" t="s">
        <v>207</v>
      </c>
      <c r="G61" s="241"/>
      <c r="H61" s="242">
        <v>0</v>
      </c>
      <c r="I61" s="243"/>
      <c r="J61" s="242">
        <v>30000</v>
      </c>
      <c r="K61" s="243"/>
      <c r="L61" s="242">
        <v>30000</v>
      </c>
      <c r="M61" s="243"/>
      <c r="N61" s="244">
        <v>30000</v>
      </c>
    </row>
    <row r="62" spans="1:14" ht="38.25" x14ac:dyDescent="0.25">
      <c r="A62" s="153"/>
      <c r="B62" s="190"/>
      <c r="C62" s="211" t="s">
        <v>253</v>
      </c>
      <c r="D62" s="211" t="s">
        <v>241</v>
      </c>
      <c r="E62" s="211" t="s">
        <v>190</v>
      </c>
      <c r="F62" s="212" t="s">
        <v>207</v>
      </c>
      <c r="G62" s="241"/>
      <c r="H62" s="242">
        <v>0</v>
      </c>
      <c r="I62" s="243"/>
      <c r="J62" s="242">
        <v>70000</v>
      </c>
      <c r="K62" s="243"/>
      <c r="L62" s="242">
        <v>70000</v>
      </c>
      <c r="M62" s="243"/>
      <c r="N62" s="244">
        <v>70000</v>
      </c>
    </row>
    <row r="63" spans="1:14" ht="38.25" x14ac:dyDescent="0.25">
      <c r="A63" s="153"/>
      <c r="B63" s="190"/>
      <c r="C63" s="211" t="s">
        <v>254</v>
      </c>
      <c r="D63" s="211" t="s">
        <v>241</v>
      </c>
      <c r="E63" s="211" t="s">
        <v>242</v>
      </c>
      <c r="F63" s="212" t="s">
        <v>207</v>
      </c>
      <c r="G63" s="241"/>
      <c r="H63" s="242">
        <v>0</v>
      </c>
      <c r="I63" s="243"/>
      <c r="J63" s="242">
        <v>183797.1</v>
      </c>
      <c r="K63" s="243"/>
      <c r="L63" s="242">
        <v>183797.1</v>
      </c>
      <c r="M63" s="243"/>
      <c r="N63" s="244">
        <v>183797.1</v>
      </c>
    </row>
    <row r="64" spans="1:14" ht="38.25" x14ac:dyDescent="0.25">
      <c r="A64" s="153"/>
      <c r="B64" s="190"/>
      <c r="C64" s="211" t="s">
        <v>255</v>
      </c>
      <c r="D64" s="211" t="s">
        <v>241</v>
      </c>
      <c r="E64" s="211" t="s">
        <v>190</v>
      </c>
      <c r="F64" s="212" t="s">
        <v>207</v>
      </c>
      <c r="G64" s="241"/>
      <c r="H64" s="242">
        <v>0</v>
      </c>
      <c r="I64" s="243"/>
      <c r="J64" s="242">
        <v>797.9</v>
      </c>
      <c r="K64" s="243"/>
      <c r="L64" s="242">
        <v>797.9</v>
      </c>
      <c r="M64" s="243"/>
      <c r="N64" s="244">
        <v>797.9</v>
      </c>
    </row>
    <row r="65" spans="1:14" ht="25.5" x14ac:dyDescent="0.25">
      <c r="A65" s="153"/>
      <c r="B65" s="190"/>
      <c r="C65" s="211" t="s">
        <v>256</v>
      </c>
      <c r="D65" s="211" t="s">
        <v>257</v>
      </c>
      <c r="E65" s="211" t="s">
        <v>258</v>
      </c>
      <c r="F65" s="212" t="s">
        <v>207</v>
      </c>
      <c r="G65" s="241"/>
      <c r="H65" s="242">
        <v>0</v>
      </c>
      <c r="I65" s="243"/>
      <c r="J65" s="242">
        <v>2500</v>
      </c>
      <c r="K65" s="243"/>
      <c r="L65" s="242">
        <v>2500</v>
      </c>
      <c r="M65" s="243"/>
      <c r="N65" s="244">
        <v>2500</v>
      </c>
    </row>
    <row r="66" spans="1:14" ht="38.25" x14ac:dyDescent="0.25">
      <c r="A66" s="153"/>
      <c r="B66" s="190"/>
      <c r="C66" s="211" t="s">
        <v>259</v>
      </c>
      <c r="D66" s="211" t="s">
        <v>251</v>
      </c>
      <c r="E66" s="211" t="s">
        <v>190</v>
      </c>
      <c r="F66" s="212" t="s">
        <v>207</v>
      </c>
      <c r="G66" s="241"/>
      <c r="H66" s="242">
        <v>30000</v>
      </c>
      <c r="I66" s="243"/>
      <c r="J66" s="242">
        <v>30000</v>
      </c>
      <c r="K66" s="243"/>
      <c r="L66" s="242">
        <v>30000</v>
      </c>
      <c r="M66" s="243"/>
      <c r="N66" s="244">
        <v>30000</v>
      </c>
    </row>
    <row r="67" spans="1:14" ht="38.25" x14ac:dyDescent="0.25">
      <c r="A67" s="153"/>
      <c r="B67" s="190"/>
      <c r="C67" s="211" t="s">
        <v>260</v>
      </c>
      <c r="D67" s="211" t="s">
        <v>251</v>
      </c>
      <c r="E67" s="211" t="s">
        <v>252</v>
      </c>
      <c r="F67" s="212" t="s">
        <v>207</v>
      </c>
      <c r="G67" s="241"/>
      <c r="H67" s="242">
        <v>0</v>
      </c>
      <c r="I67" s="243"/>
      <c r="J67" s="242">
        <v>80000</v>
      </c>
      <c r="K67" s="243"/>
      <c r="L67" s="242">
        <v>80000</v>
      </c>
      <c r="M67" s="243"/>
      <c r="N67" s="244">
        <v>80000</v>
      </c>
    </row>
    <row r="68" spans="1:14" ht="38.25" x14ac:dyDescent="0.25">
      <c r="A68" s="153"/>
      <c r="B68" s="190"/>
      <c r="C68" s="191" t="s">
        <v>261</v>
      </c>
      <c r="D68" s="191" t="s">
        <v>251</v>
      </c>
      <c r="E68" s="191" t="s">
        <v>252</v>
      </c>
      <c r="F68" s="195" t="s">
        <v>207</v>
      </c>
      <c r="G68" s="231"/>
      <c r="H68" s="235">
        <v>10000</v>
      </c>
      <c r="I68" s="233"/>
      <c r="J68" s="235">
        <v>10000</v>
      </c>
      <c r="K68" s="233"/>
      <c r="L68" s="235">
        <v>10000</v>
      </c>
      <c r="M68" s="233"/>
      <c r="N68" s="237">
        <v>10000</v>
      </c>
    </row>
    <row r="69" spans="1:14" x14ac:dyDescent="0.25">
      <c r="A69" s="153" t="s">
        <v>35</v>
      </c>
      <c r="B69" s="152" t="s">
        <v>1</v>
      </c>
      <c r="C69" s="193"/>
      <c r="D69" s="193"/>
      <c r="E69" s="193"/>
      <c r="F69" s="197"/>
      <c r="G69" s="85"/>
      <c r="H69" s="87">
        <f>SUM(H70:H71)</f>
        <v>0</v>
      </c>
      <c r="I69" s="87"/>
      <c r="J69" s="87">
        <f>SUM(J70:J71)</f>
        <v>0</v>
      </c>
      <c r="K69" s="87"/>
      <c r="L69" s="87">
        <f>SUM(L70:L71)</f>
        <v>45735</v>
      </c>
      <c r="M69" s="87"/>
      <c r="N69" s="89">
        <f>SUM(N70:N71)</f>
        <v>45735</v>
      </c>
    </row>
    <row r="70" spans="1:14" ht="38.25" x14ac:dyDescent="0.25">
      <c r="A70" s="153"/>
      <c r="B70" s="190"/>
      <c r="C70" s="204" t="s">
        <v>262</v>
      </c>
      <c r="D70" s="204" t="s">
        <v>263</v>
      </c>
      <c r="E70" s="204" t="s">
        <v>190</v>
      </c>
      <c r="F70" s="206" t="s">
        <v>207</v>
      </c>
      <c r="G70" s="232"/>
      <c r="H70" s="239">
        <v>0</v>
      </c>
      <c r="I70" s="234"/>
      <c r="J70" s="239">
        <v>0</v>
      </c>
      <c r="K70" s="234"/>
      <c r="L70" s="239">
        <v>1020</v>
      </c>
      <c r="M70" s="234"/>
      <c r="N70" s="240">
        <v>1020</v>
      </c>
    </row>
    <row r="71" spans="1:14" ht="38.25" x14ac:dyDescent="0.25">
      <c r="A71" s="153"/>
      <c r="B71" s="190"/>
      <c r="C71" s="191" t="s">
        <v>264</v>
      </c>
      <c r="D71" s="191" t="s">
        <v>263</v>
      </c>
      <c r="E71" s="191" t="s">
        <v>265</v>
      </c>
      <c r="F71" s="195" t="s">
        <v>207</v>
      </c>
      <c r="G71" s="231"/>
      <c r="H71" s="235">
        <v>0</v>
      </c>
      <c r="I71" s="233"/>
      <c r="J71" s="235">
        <v>0</v>
      </c>
      <c r="K71" s="233"/>
      <c r="L71" s="235">
        <v>44715</v>
      </c>
      <c r="M71" s="233"/>
      <c r="N71" s="237">
        <v>44715</v>
      </c>
    </row>
    <row r="72" spans="1:14" x14ac:dyDescent="0.25">
      <c r="A72" s="153" t="s">
        <v>37</v>
      </c>
      <c r="B72" s="152" t="s">
        <v>36</v>
      </c>
      <c r="C72" s="192"/>
      <c r="D72" s="192"/>
      <c r="E72" s="192"/>
      <c r="F72" s="196"/>
      <c r="G72" s="80"/>
      <c r="H72" s="82"/>
      <c r="I72" s="82"/>
      <c r="J72" s="82"/>
      <c r="K72" s="82"/>
      <c r="L72" s="82"/>
      <c r="M72" s="82"/>
      <c r="N72" s="84"/>
    </row>
    <row r="73" spans="1:14" x14ac:dyDescent="0.25">
      <c r="A73" s="153" t="s">
        <v>38</v>
      </c>
      <c r="B73" s="152" t="s">
        <v>2</v>
      </c>
      <c r="C73" s="154"/>
      <c r="D73" s="154"/>
      <c r="E73" s="154"/>
      <c r="F73" s="155"/>
      <c r="G73" s="80"/>
      <c r="H73" s="82"/>
      <c r="I73" s="82"/>
      <c r="J73" s="82"/>
      <c r="K73" s="82"/>
      <c r="L73" s="82"/>
      <c r="M73" s="82"/>
      <c r="N73" s="84"/>
    </row>
    <row r="74" spans="1:14" x14ac:dyDescent="0.25">
      <c r="A74" s="156" t="s">
        <v>31</v>
      </c>
      <c r="B74" s="158" t="s">
        <v>118</v>
      </c>
      <c r="C74" s="154"/>
      <c r="D74" s="154"/>
      <c r="E74" s="154"/>
      <c r="F74" s="155"/>
      <c r="G74" s="77">
        <f t="shared" ref="G74:N74" si="3">+G73+G72+G69+G52+G51</f>
        <v>0</v>
      </c>
      <c r="H74" s="78">
        <f t="shared" si="3"/>
        <v>40000</v>
      </c>
      <c r="I74" s="78">
        <f t="shared" si="3"/>
        <v>0</v>
      </c>
      <c r="J74" s="78">
        <f t="shared" si="3"/>
        <v>474736.33000000007</v>
      </c>
      <c r="K74" s="78">
        <f t="shared" si="3"/>
        <v>122600</v>
      </c>
      <c r="L74" s="78">
        <f t="shared" si="3"/>
        <v>1041794.33</v>
      </c>
      <c r="M74" s="78">
        <f t="shared" si="3"/>
        <v>199495.26</v>
      </c>
      <c r="N74" s="79">
        <f t="shared" si="3"/>
        <v>1041794.33</v>
      </c>
    </row>
    <row r="75" spans="1:14" x14ac:dyDescent="0.25">
      <c r="A75" s="153" t="s">
        <v>41</v>
      </c>
      <c r="B75" s="152" t="s">
        <v>40</v>
      </c>
      <c r="C75" s="154"/>
      <c r="D75" s="154"/>
      <c r="E75" s="154"/>
      <c r="F75" s="155"/>
      <c r="G75" s="85"/>
      <c r="H75" s="87"/>
      <c r="I75" s="87"/>
      <c r="J75" s="87"/>
      <c r="K75" s="87"/>
      <c r="L75" s="87"/>
      <c r="M75" s="87"/>
      <c r="N75" s="89"/>
    </row>
    <row r="76" spans="1:14" x14ac:dyDescent="0.25">
      <c r="A76" s="153" t="s">
        <v>43</v>
      </c>
      <c r="B76" s="152" t="s">
        <v>42</v>
      </c>
      <c r="C76" s="154"/>
      <c r="D76" s="154"/>
      <c r="E76" s="154"/>
      <c r="F76" s="155"/>
      <c r="G76" s="85"/>
      <c r="H76" s="87"/>
      <c r="I76" s="87"/>
      <c r="J76" s="87"/>
      <c r="K76" s="87"/>
      <c r="L76" s="87"/>
      <c r="M76" s="87"/>
      <c r="N76" s="89"/>
    </row>
    <row r="77" spans="1:14" x14ac:dyDescent="0.25">
      <c r="A77" s="153" t="s">
        <v>45</v>
      </c>
      <c r="B77" s="152" t="s">
        <v>44</v>
      </c>
      <c r="C77" s="154"/>
      <c r="D77" s="154"/>
      <c r="E77" s="154"/>
      <c r="F77" s="155"/>
      <c r="G77" s="85"/>
      <c r="H77" s="87"/>
      <c r="I77" s="87"/>
      <c r="J77" s="87"/>
      <c r="K77" s="87"/>
      <c r="L77" s="87"/>
      <c r="M77" s="87"/>
      <c r="N77" s="89"/>
    </row>
    <row r="78" spans="1:14" x14ac:dyDescent="0.25">
      <c r="A78" s="153" t="s">
        <v>47</v>
      </c>
      <c r="B78" s="152" t="s">
        <v>46</v>
      </c>
      <c r="C78" s="154"/>
      <c r="D78" s="154"/>
      <c r="E78" s="154"/>
      <c r="F78" s="155"/>
      <c r="G78" s="85"/>
      <c r="H78" s="87"/>
      <c r="I78" s="87"/>
      <c r="J78" s="87"/>
      <c r="K78" s="87"/>
      <c r="L78" s="87"/>
      <c r="M78" s="87"/>
      <c r="N78" s="89"/>
    </row>
    <row r="79" spans="1:14" x14ac:dyDescent="0.25">
      <c r="A79" s="156" t="s">
        <v>39</v>
      </c>
      <c r="B79" s="157" t="s">
        <v>117</v>
      </c>
      <c r="C79" s="154"/>
      <c r="D79" s="154"/>
      <c r="E79" s="154"/>
      <c r="F79" s="155"/>
      <c r="G79" s="77">
        <f t="shared" ref="G79:N79" si="4">+G78+G77+G76+G75</f>
        <v>0</v>
      </c>
      <c r="H79" s="78">
        <f t="shared" si="4"/>
        <v>0</v>
      </c>
      <c r="I79" s="78">
        <f t="shared" si="4"/>
        <v>0</v>
      </c>
      <c r="J79" s="78">
        <f t="shared" si="4"/>
        <v>0</v>
      </c>
      <c r="K79" s="78">
        <f t="shared" si="4"/>
        <v>0</v>
      </c>
      <c r="L79" s="78">
        <f t="shared" si="4"/>
        <v>0</v>
      </c>
      <c r="M79" s="78">
        <f t="shared" si="4"/>
        <v>0</v>
      </c>
      <c r="N79" s="79">
        <f t="shared" si="4"/>
        <v>0</v>
      </c>
    </row>
    <row r="80" spans="1:14" x14ac:dyDescent="0.25">
      <c r="A80" s="153" t="s">
        <v>50</v>
      </c>
      <c r="B80" s="152" t="s">
        <v>49</v>
      </c>
      <c r="C80" s="154"/>
      <c r="D80" s="154"/>
      <c r="E80" s="154"/>
      <c r="F80" s="155"/>
      <c r="G80" s="85"/>
      <c r="H80" s="87"/>
      <c r="I80" s="87"/>
      <c r="J80" s="87"/>
      <c r="K80" s="87"/>
      <c r="L80" s="87"/>
      <c r="M80" s="87"/>
      <c r="N80" s="89"/>
    </row>
    <row r="81" spans="1:14" x14ac:dyDescent="0.25">
      <c r="A81" s="153" t="s">
        <v>52</v>
      </c>
      <c r="B81" s="152" t="s">
        <v>51</v>
      </c>
      <c r="C81" s="154"/>
      <c r="D81" s="154"/>
      <c r="E81" s="154"/>
      <c r="F81" s="155"/>
      <c r="G81" s="85"/>
      <c r="H81" s="87"/>
      <c r="I81" s="87"/>
      <c r="J81" s="87"/>
      <c r="K81" s="87"/>
      <c r="L81" s="87"/>
      <c r="M81" s="87"/>
      <c r="N81" s="89"/>
    </row>
    <row r="82" spans="1:14" x14ac:dyDescent="0.25">
      <c r="A82" s="153" t="s">
        <v>54</v>
      </c>
      <c r="B82" s="152" t="s">
        <v>53</v>
      </c>
      <c r="C82" s="154"/>
      <c r="D82" s="154"/>
      <c r="E82" s="154"/>
      <c r="F82" s="155"/>
      <c r="G82" s="85"/>
      <c r="H82" s="87"/>
      <c r="I82" s="87"/>
      <c r="J82" s="87"/>
      <c r="K82" s="87"/>
      <c r="L82" s="87"/>
      <c r="M82" s="87"/>
      <c r="N82" s="89"/>
    </row>
    <row r="83" spans="1:14" x14ac:dyDescent="0.25">
      <c r="A83" s="153" t="s">
        <v>56</v>
      </c>
      <c r="B83" s="152" t="s">
        <v>55</v>
      </c>
      <c r="C83" s="154"/>
      <c r="D83" s="154"/>
      <c r="E83" s="154"/>
      <c r="F83" s="155"/>
      <c r="G83" s="85"/>
      <c r="H83" s="87"/>
      <c r="I83" s="87"/>
      <c r="J83" s="87"/>
      <c r="K83" s="87"/>
      <c r="L83" s="87"/>
      <c r="M83" s="87"/>
      <c r="N83" s="89"/>
    </row>
    <row r="84" spans="1:14" x14ac:dyDescent="0.25">
      <c r="A84" s="156" t="s">
        <v>48</v>
      </c>
      <c r="B84" s="158" t="s">
        <v>116</v>
      </c>
      <c r="C84" s="154"/>
      <c r="D84" s="154"/>
      <c r="E84" s="154"/>
      <c r="F84" s="155"/>
      <c r="G84" s="77">
        <f t="shared" ref="G84:N84" si="5">+G83+G82+G81+G80</f>
        <v>0</v>
      </c>
      <c r="H84" s="78">
        <f t="shared" si="5"/>
        <v>0</v>
      </c>
      <c r="I84" s="78">
        <f t="shared" si="5"/>
        <v>0</v>
      </c>
      <c r="J84" s="78">
        <f t="shared" si="5"/>
        <v>0</v>
      </c>
      <c r="K84" s="78">
        <f t="shared" si="5"/>
        <v>0</v>
      </c>
      <c r="L84" s="78">
        <f t="shared" si="5"/>
        <v>0</v>
      </c>
      <c r="M84" s="78">
        <f t="shared" si="5"/>
        <v>0</v>
      </c>
      <c r="N84" s="79">
        <f t="shared" si="5"/>
        <v>0</v>
      </c>
    </row>
    <row r="85" spans="1:14" x14ac:dyDescent="0.25">
      <c r="A85" s="153" t="s">
        <v>59</v>
      </c>
      <c r="B85" s="152" t="s">
        <v>58</v>
      </c>
      <c r="C85" s="203"/>
      <c r="D85" s="203"/>
      <c r="E85" s="203"/>
      <c r="F85" s="205"/>
      <c r="G85" s="85">
        <v>10139.08</v>
      </c>
      <c r="H85" s="87">
        <f>SUM(H86:H91)</f>
        <v>29629.67</v>
      </c>
      <c r="I85" s="87">
        <v>48274.12</v>
      </c>
      <c r="J85" s="87">
        <f>SUM(J86:J91)</f>
        <v>59259.34</v>
      </c>
      <c r="K85" s="87">
        <v>98339.97</v>
      </c>
      <c r="L85" s="87">
        <f>SUM(L86:L91)</f>
        <v>88889.010000000009</v>
      </c>
      <c r="M85" s="87">
        <v>111301.77</v>
      </c>
      <c r="N85" s="89">
        <f>SUM(N86:N91)</f>
        <v>120815.43</v>
      </c>
    </row>
    <row r="86" spans="1:14" ht="38.25" x14ac:dyDescent="0.25">
      <c r="A86" s="153"/>
      <c r="B86" s="190"/>
      <c r="C86" s="204" t="s">
        <v>266</v>
      </c>
      <c r="D86" s="204" t="s">
        <v>267</v>
      </c>
      <c r="E86" s="204" t="s">
        <v>268</v>
      </c>
      <c r="F86" s="206" t="s">
        <v>269</v>
      </c>
      <c r="G86" s="232"/>
      <c r="H86" s="239">
        <v>1248.0999999999999</v>
      </c>
      <c r="I86" s="234"/>
      <c r="J86" s="239">
        <v>2496.1999999999998</v>
      </c>
      <c r="K86" s="234"/>
      <c r="L86" s="239">
        <v>3744.3</v>
      </c>
      <c r="M86" s="234"/>
      <c r="N86" s="240">
        <v>5408.43</v>
      </c>
    </row>
    <row r="87" spans="1:14" ht="38.25" x14ac:dyDescent="0.25">
      <c r="A87" s="153"/>
      <c r="B87" s="190"/>
      <c r="C87" s="211" t="s">
        <v>270</v>
      </c>
      <c r="D87" s="211" t="s">
        <v>271</v>
      </c>
      <c r="E87" s="211" t="s">
        <v>272</v>
      </c>
      <c r="F87" s="212" t="s">
        <v>269</v>
      </c>
      <c r="G87" s="241"/>
      <c r="H87" s="242">
        <v>4834.46</v>
      </c>
      <c r="I87" s="243"/>
      <c r="J87" s="242">
        <v>9668.92</v>
      </c>
      <c r="K87" s="243"/>
      <c r="L87" s="242">
        <v>14503.38</v>
      </c>
      <c r="M87" s="243"/>
      <c r="N87" s="244">
        <v>20949.330000000002</v>
      </c>
    </row>
    <row r="88" spans="1:14" ht="25.5" x14ac:dyDescent="0.25">
      <c r="A88" s="153"/>
      <c r="B88" s="190"/>
      <c r="C88" s="211" t="s">
        <v>273</v>
      </c>
      <c r="D88" s="211" t="s">
        <v>274</v>
      </c>
      <c r="E88" s="211" t="s">
        <v>275</v>
      </c>
      <c r="F88" s="212" t="s">
        <v>191</v>
      </c>
      <c r="G88" s="241"/>
      <c r="H88" s="242">
        <v>5114.42</v>
      </c>
      <c r="I88" s="243"/>
      <c r="J88" s="242">
        <v>10228.84</v>
      </c>
      <c r="K88" s="243"/>
      <c r="L88" s="242">
        <v>15343.26</v>
      </c>
      <c r="M88" s="243"/>
      <c r="N88" s="244">
        <v>20457.669999999998</v>
      </c>
    </row>
    <row r="89" spans="1:14" ht="25.5" x14ac:dyDescent="0.25">
      <c r="A89" s="153"/>
      <c r="B89" s="190"/>
      <c r="C89" s="211" t="s">
        <v>276</v>
      </c>
      <c r="D89" s="211" t="s">
        <v>277</v>
      </c>
      <c r="E89" s="211" t="s">
        <v>278</v>
      </c>
      <c r="F89" s="212" t="s">
        <v>191</v>
      </c>
      <c r="G89" s="241"/>
      <c r="H89" s="242">
        <v>17500</v>
      </c>
      <c r="I89" s="243"/>
      <c r="J89" s="242">
        <v>35000</v>
      </c>
      <c r="K89" s="243"/>
      <c r="L89" s="242">
        <v>52500</v>
      </c>
      <c r="M89" s="243"/>
      <c r="N89" s="244">
        <v>70000</v>
      </c>
    </row>
    <row r="90" spans="1:14" ht="25.5" x14ac:dyDescent="0.25">
      <c r="A90" s="153"/>
      <c r="B90" s="190"/>
      <c r="C90" s="211" t="s">
        <v>279</v>
      </c>
      <c r="D90" s="211" t="s">
        <v>280</v>
      </c>
      <c r="E90" s="211" t="s">
        <v>281</v>
      </c>
      <c r="F90" s="212" t="s">
        <v>269</v>
      </c>
      <c r="G90" s="241"/>
      <c r="H90" s="242">
        <v>807.69</v>
      </c>
      <c r="I90" s="243"/>
      <c r="J90" s="242">
        <v>1615.38</v>
      </c>
      <c r="K90" s="243"/>
      <c r="L90" s="242">
        <v>2423.0700000000002</v>
      </c>
      <c r="M90" s="243"/>
      <c r="N90" s="244">
        <v>3500</v>
      </c>
    </row>
    <row r="91" spans="1:14" ht="25.5" x14ac:dyDescent="0.25">
      <c r="A91" s="153"/>
      <c r="B91" s="190"/>
      <c r="C91" s="191" t="s">
        <v>282</v>
      </c>
      <c r="D91" s="191" t="s">
        <v>283</v>
      </c>
      <c r="E91" s="191" t="s">
        <v>284</v>
      </c>
      <c r="F91" s="195" t="s">
        <v>191</v>
      </c>
      <c r="G91" s="231"/>
      <c r="H91" s="235">
        <v>125</v>
      </c>
      <c r="I91" s="233"/>
      <c r="J91" s="235">
        <v>250</v>
      </c>
      <c r="K91" s="233"/>
      <c r="L91" s="235">
        <v>375</v>
      </c>
      <c r="M91" s="233"/>
      <c r="N91" s="237">
        <v>500</v>
      </c>
    </row>
    <row r="92" spans="1:14" x14ac:dyDescent="0.25">
      <c r="A92" s="153" t="s">
        <v>61</v>
      </c>
      <c r="B92" s="152" t="s">
        <v>60</v>
      </c>
      <c r="C92" s="193"/>
      <c r="D92" s="193"/>
      <c r="E92" s="193"/>
      <c r="F92" s="197"/>
      <c r="G92" s="85">
        <v>1100</v>
      </c>
      <c r="H92" s="87">
        <f>SUM(H93:H96)</f>
        <v>7063.16</v>
      </c>
      <c r="I92" s="87">
        <v>2045.16</v>
      </c>
      <c r="J92" s="87">
        <f>SUM(J93:J96)</f>
        <v>14126.32</v>
      </c>
      <c r="K92" s="87">
        <v>2109.21</v>
      </c>
      <c r="L92" s="87">
        <f>SUM(L93:L96)</f>
        <v>21189.48</v>
      </c>
      <c r="M92" s="87">
        <v>2109.21</v>
      </c>
      <c r="N92" s="89">
        <f>SUM(N93:N96)</f>
        <v>28252.639999999999</v>
      </c>
    </row>
    <row r="93" spans="1:14" ht="25.5" x14ac:dyDescent="0.25">
      <c r="A93" s="153"/>
      <c r="B93" s="190"/>
      <c r="C93" s="204" t="s">
        <v>285</v>
      </c>
      <c r="D93" s="204" t="s">
        <v>286</v>
      </c>
      <c r="E93" s="204" t="s">
        <v>287</v>
      </c>
      <c r="F93" s="206" t="s">
        <v>191</v>
      </c>
      <c r="G93" s="232"/>
      <c r="H93" s="239">
        <v>1250</v>
      </c>
      <c r="I93" s="234"/>
      <c r="J93" s="239">
        <v>2500</v>
      </c>
      <c r="K93" s="234"/>
      <c r="L93" s="239">
        <v>3750</v>
      </c>
      <c r="M93" s="234"/>
      <c r="N93" s="240">
        <v>5000</v>
      </c>
    </row>
    <row r="94" spans="1:14" ht="25.5" x14ac:dyDescent="0.25">
      <c r="A94" s="153"/>
      <c r="B94" s="190"/>
      <c r="C94" s="211" t="s">
        <v>288</v>
      </c>
      <c r="D94" s="211" t="s">
        <v>289</v>
      </c>
      <c r="E94" s="211" t="s">
        <v>290</v>
      </c>
      <c r="F94" s="212" t="s">
        <v>191</v>
      </c>
      <c r="G94" s="241"/>
      <c r="H94" s="242">
        <v>5000</v>
      </c>
      <c r="I94" s="243"/>
      <c r="J94" s="242">
        <v>10000</v>
      </c>
      <c r="K94" s="243"/>
      <c r="L94" s="242">
        <v>15000</v>
      </c>
      <c r="M94" s="243"/>
      <c r="N94" s="244">
        <v>20000</v>
      </c>
    </row>
    <row r="95" spans="1:14" ht="38.25" x14ac:dyDescent="0.25">
      <c r="A95" s="153"/>
      <c r="B95" s="190"/>
      <c r="C95" s="211" t="s">
        <v>291</v>
      </c>
      <c r="D95" s="211" t="s">
        <v>292</v>
      </c>
      <c r="E95" s="211" t="s">
        <v>293</v>
      </c>
      <c r="F95" s="212" t="s">
        <v>191</v>
      </c>
      <c r="G95" s="241"/>
      <c r="H95" s="242">
        <v>563.16</v>
      </c>
      <c r="I95" s="243"/>
      <c r="J95" s="242">
        <v>1126.32</v>
      </c>
      <c r="K95" s="243"/>
      <c r="L95" s="242">
        <v>1689.48</v>
      </c>
      <c r="M95" s="243"/>
      <c r="N95" s="244">
        <v>2252.64</v>
      </c>
    </row>
    <row r="96" spans="1:14" ht="38.25" x14ac:dyDescent="0.25">
      <c r="A96" s="153"/>
      <c r="B96" s="190"/>
      <c r="C96" s="191" t="s">
        <v>294</v>
      </c>
      <c r="D96" s="191" t="s">
        <v>295</v>
      </c>
      <c r="E96" s="191" t="s">
        <v>190</v>
      </c>
      <c r="F96" s="195" t="s">
        <v>191</v>
      </c>
      <c r="G96" s="231"/>
      <c r="H96" s="235">
        <v>250</v>
      </c>
      <c r="I96" s="233"/>
      <c r="J96" s="235">
        <v>500</v>
      </c>
      <c r="K96" s="233"/>
      <c r="L96" s="235">
        <v>750</v>
      </c>
      <c r="M96" s="233"/>
      <c r="N96" s="237">
        <v>1000</v>
      </c>
    </row>
    <row r="97" spans="1:14" x14ac:dyDescent="0.25">
      <c r="A97" s="156" t="s">
        <v>57</v>
      </c>
      <c r="B97" s="157" t="s">
        <v>115</v>
      </c>
      <c r="C97" s="245"/>
      <c r="D97" s="245"/>
      <c r="E97" s="245"/>
      <c r="F97" s="246"/>
      <c r="G97" s="160">
        <f t="shared" ref="G97:N97" si="6">+G92+G85</f>
        <v>11239.08</v>
      </c>
      <c r="H97" s="161">
        <f t="shared" si="6"/>
        <v>36692.83</v>
      </c>
      <c r="I97" s="161">
        <f t="shared" si="6"/>
        <v>50319.280000000006</v>
      </c>
      <c r="J97" s="161">
        <f t="shared" si="6"/>
        <v>73385.66</v>
      </c>
      <c r="K97" s="161">
        <f t="shared" si="6"/>
        <v>100449.18000000001</v>
      </c>
      <c r="L97" s="161">
        <f t="shared" si="6"/>
        <v>110078.49</v>
      </c>
      <c r="M97" s="161">
        <f t="shared" si="6"/>
        <v>113410.98000000001</v>
      </c>
      <c r="N97" s="162">
        <f t="shared" si="6"/>
        <v>149068.07</v>
      </c>
    </row>
    <row r="98" spans="1:14" ht="17.25" x14ac:dyDescent="0.25">
      <c r="A98" s="163" t="s">
        <v>121</v>
      </c>
      <c r="B98" s="52" t="s">
        <v>144</v>
      </c>
      <c r="C98" s="52"/>
      <c r="D98" s="52"/>
      <c r="E98" s="52"/>
      <c r="F98" s="52"/>
      <c r="G98" s="95"/>
      <c r="H98" s="96">
        <v>0</v>
      </c>
      <c r="I98" s="96"/>
      <c r="J98" s="96">
        <v>0</v>
      </c>
      <c r="K98" s="97"/>
      <c r="L98" s="97">
        <v>0</v>
      </c>
      <c r="M98" s="97"/>
      <c r="N98" s="98">
        <v>0</v>
      </c>
    </row>
    <row r="99" spans="1:14" s="38" customFormat="1" x14ac:dyDescent="0.25">
      <c r="A99" s="6" t="s">
        <v>155</v>
      </c>
      <c r="B99" s="5"/>
      <c r="C99" s="143"/>
      <c r="D99" s="143"/>
      <c r="E99" s="143"/>
      <c r="F99" s="143"/>
      <c r="G99" s="99">
        <f t="shared" ref="G99:N99" si="7">+G98+G97+G84+G79+G74+G50+G36+G26</f>
        <v>50283.18</v>
      </c>
      <c r="H99" s="100">
        <f t="shared" si="7"/>
        <v>136577.28</v>
      </c>
      <c r="I99" s="100">
        <f t="shared" si="7"/>
        <v>148679.24</v>
      </c>
      <c r="J99" s="100">
        <f t="shared" si="7"/>
        <v>667890.89000000013</v>
      </c>
      <c r="K99" s="100">
        <f t="shared" si="7"/>
        <v>352761.41</v>
      </c>
      <c r="L99" s="100">
        <f t="shared" si="7"/>
        <v>1400786.1700000002</v>
      </c>
      <c r="M99" s="100">
        <f t="shared" si="7"/>
        <v>487046.32999999996</v>
      </c>
      <c r="N99" s="101">
        <f t="shared" si="7"/>
        <v>1499660.2399999998</v>
      </c>
    </row>
    <row r="100" spans="1:14" x14ac:dyDescent="0.25">
      <c r="A100" s="272" t="s">
        <v>160</v>
      </c>
      <c r="B100" s="273"/>
      <c r="C100" s="144"/>
      <c r="D100" s="144"/>
      <c r="E100" s="144"/>
      <c r="F100" s="144"/>
      <c r="G100" s="16"/>
      <c r="H100" s="102">
        <v>0</v>
      </c>
      <c r="I100" s="17"/>
      <c r="J100" s="102">
        <v>0</v>
      </c>
      <c r="K100" s="17"/>
      <c r="L100" s="102">
        <v>0</v>
      </c>
      <c r="M100" s="17"/>
      <c r="N100" s="104">
        <v>0</v>
      </c>
    </row>
    <row r="101" spans="1:14" x14ac:dyDescent="0.25">
      <c r="A101" s="6" t="s">
        <v>133</v>
      </c>
      <c r="B101" s="5"/>
      <c r="C101" s="143"/>
      <c r="D101" s="143"/>
      <c r="E101" s="143"/>
      <c r="F101" s="143"/>
      <c r="G101" s="99">
        <f>+G99+G14</f>
        <v>251653.3</v>
      </c>
      <c r="H101" s="100">
        <f>+H99+H14</f>
        <v>357780.65</v>
      </c>
      <c r="I101" s="100">
        <f>+I99+G14</f>
        <v>350049.36</v>
      </c>
      <c r="J101" s="100">
        <f>+J99+H14</f>
        <v>889094.26000000013</v>
      </c>
      <c r="K101" s="100">
        <f>+K99+G14</f>
        <v>554131.53</v>
      </c>
      <c r="L101" s="100">
        <f>+L99+H14</f>
        <v>1621989.54</v>
      </c>
      <c r="M101" s="100">
        <f>+M99+G14</f>
        <v>688416.45</v>
      </c>
      <c r="N101" s="101">
        <f>+N99+H14</f>
        <v>1720863.6099999999</v>
      </c>
    </row>
    <row r="102" spans="1:14" x14ac:dyDescent="0.25">
      <c r="A102" s="272" t="s">
        <v>161</v>
      </c>
      <c r="B102" s="273"/>
      <c r="C102" s="144"/>
      <c r="D102" s="144"/>
      <c r="E102" s="144"/>
      <c r="F102" s="144"/>
      <c r="G102" s="16"/>
      <c r="H102" s="103">
        <f>+H100+$H15</f>
        <v>122000</v>
      </c>
      <c r="I102" s="17"/>
      <c r="J102" s="103">
        <f>+J100+$H15</f>
        <v>122000</v>
      </c>
      <c r="K102" s="17"/>
      <c r="L102" s="103">
        <f>+L100+$H15</f>
        <v>122000</v>
      </c>
      <c r="M102" s="17"/>
      <c r="N102" s="103">
        <f>+N100+$H15</f>
        <v>122000</v>
      </c>
    </row>
    <row r="103" spans="1:14" ht="18.95" customHeight="1" x14ac:dyDescent="0.25">
      <c r="A103" s="20"/>
      <c r="B103" s="54"/>
      <c r="C103" s="54"/>
      <c r="D103" s="54"/>
      <c r="E103" s="54"/>
      <c r="F103" s="54"/>
      <c r="G103" s="53"/>
      <c r="H103" s="53"/>
      <c r="I103" s="53"/>
      <c r="J103" s="53"/>
      <c r="K103" s="53"/>
      <c r="L103" s="53"/>
      <c r="M103" s="53"/>
      <c r="N103" s="53"/>
    </row>
    <row r="104" spans="1:14" ht="21" customHeight="1" x14ac:dyDescent="0.25">
      <c r="A104" s="9" t="s">
        <v>130</v>
      </c>
      <c r="B104" s="4" t="s">
        <v>131</v>
      </c>
      <c r="C104" s="4" t="s">
        <v>169</v>
      </c>
      <c r="D104" s="4" t="s">
        <v>170</v>
      </c>
      <c r="E104" s="4" t="s">
        <v>171</v>
      </c>
      <c r="F104" s="9" t="s">
        <v>172</v>
      </c>
      <c r="G104" s="11" t="s">
        <v>122</v>
      </c>
      <c r="H104" s="11"/>
      <c r="I104" s="11"/>
      <c r="J104" s="11"/>
      <c r="K104" s="11"/>
      <c r="L104" s="11"/>
      <c r="M104" s="11"/>
      <c r="N104" s="10"/>
    </row>
    <row r="105" spans="1:14" ht="33" customHeight="1" x14ac:dyDescent="0.25">
      <c r="A105" s="290"/>
      <c r="B105" s="8"/>
      <c r="C105" s="8"/>
      <c r="D105" s="8"/>
      <c r="E105" s="8"/>
      <c r="F105" s="8"/>
      <c r="G105" s="288" t="s">
        <v>177</v>
      </c>
      <c r="H105" s="289"/>
      <c r="I105" s="282" t="s">
        <v>178</v>
      </c>
      <c r="J105" s="283"/>
      <c r="K105" s="284" t="s">
        <v>179</v>
      </c>
      <c r="L105" s="283"/>
      <c r="M105" s="284" t="s">
        <v>180</v>
      </c>
      <c r="N105" s="285"/>
    </row>
    <row r="106" spans="1:14" ht="37.5" customHeight="1" x14ac:dyDescent="0.25">
      <c r="A106" s="291"/>
      <c r="B106" s="3"/>
      <c r="C106" s="3"/>
      <c r="D106" s="3"/>
      <c r="E106" s="3"/>
      <c r="F106" s="7"/>
      <c r="G106" s="30" t="s">
        <v>143</v>
      </c>
      <c r="H106" s="29" t="s">
        <v>156</v>
      </c>
      <c r="I106" s="30" t="s">
        <v>143</v>
      </c>
      <c r="J106" s="29" t="s">
        <v>156</v>
      </c>
      <c r="K106" s="30" t="s">
        <v>143</v>
      </c>
      <c r="L106" s="29" t="s">
        <v>156</v>
      </c>
      <c r="M106" s="30" t="s">
        <v>143</v>
      </c>
      <c r="N106" s="31" t="s">
        <v>4</v>
      </c>
    </row>
    <row r="107" spans="1:14" x14ac:dyDescent="0.25">
      <c r="A107" s="153" t="s">
        <v>64</v>
      </c>
      <c r="B107" s="152" t="s">
        <v>63</v>
      </c>
      <c r="C107" s="194"/>
      <c r="D107" s="194"/>
      <c r="E107" s="194"/>
      <c r="F107" s="248"/>
      <c r="G107" s="164">
        <v>3277.72</v>
      </c>
      <c r="H107" s="165">
        <f>SUM(H108:H113)</f>
        <v>3792.96</v>
      </c>
      <c r="I107" s="165">
        <v>7560.16</v>
      </c>
      <c r="J107" s="165">
        <f>SUM(J108:J113)</f>
        <v>8585.92</v>
      </c>
      <c r="K107" s="165">
        <v>10670.42</v>
      </c>
      <c r="L107" s="165">
        <f>SUM(L108:L113)</f>
        <v>15378.880000000001</v>
      </c>
      <c r="M107" s="165">
        <v>14914.5</v>
      </c>
      <c r="N107" s="166">
        <f>SUM(N108:N113)</f>
        <v>20436.16</v>
      </c>
    </row>
    <row r="108" spans="1:14" ht="38.25" x14ac:dyDescent="0.25">
      <c r="A108" s="153"/>
      <c r="B108" s="190"/>
      <c r="C108" s="204" t="s">
        <v>296</v>
      </c>
      <c r="D108" s="204" t="s">
        <v>297</v>
      </c>
      <c r="E108" s="204" t="s">
        <v>190</v>
      </c>
      <c r="F108" s="206" t="s">
        <v>269</v>
      </c>
      <c r="G108" s="232"/>
      <c r="H108" s="239">
        <v>2769.23</v>
      </c>
      <c r="I108" s="234"/>
      <c r="J108" s="239">
        <v>5538.46</v>
      </c>
      <c r="K108" s="234"/>
      <c r="L108" s="239">
        <v>8307.69</v>
      </c>
      <c r="M108" s="234"/>
      <c r="N108" s="240">
        <v>12000</v>
      </c>
    </row>
    <row r="109" spans="1:14" ht="38.25" x14ac:dyDescent="0.25">
      <c r="A109" s="153"/>
      <c r="B109" s="190"/>
      <c r="C109" s="211" t="s">
        <v>298</v>
      </c>
      <c r="D109" s="211" t="s">
        <v>297</v>
      </c>
      <c r="E109" s="211" t="s">
        <v>299</v>
      </c>
      <c r="F109" s="212" t="s">
        <v>269</v>
      </c>
      <c r="G109" s="241"/>
      <c r="H109" s="242">
        <v>230.77</v>
      </c>
      <c r="I109" s="243"/>
      <c r="J109" s="242">
        <v>461.54</v>
      </c>
      <c r="K109" s="243"/>
      <c r="L109" s="242">
        <v>692.31</v>
      </c>
      <c r="M109" s="243"/>
      <c r="N109" s="244">
        <v>1000</v>
      </c>
    </row>
    <row r="110" spans="1:14" ht="51" x14ac:dyDescent="0.25">
      <c r="A110" s="153"/>
      <c r="B110" s="190"/>
      <c r="C110" s="211" t="s">
        <v>300</v>
      </c>
      <c r="D110" s="211" t="s">
        <v>301</v>
      </c>
      <c r="E110" s="211" t="s">
        <v>302</v>
      </c>
      <c r="F110" s="212" t="s">
        <v>269</v>
      </c>
      <c r="G110" s="241"/>
      <c r="H110" s="242">
        <v>723.73</v>
      </c>
      <c r="I110" s="243"/>
      <c r="J110" s="242">
        <v>1447.46</v>
      </c>
      <c r="K110" s="243"/>
      <c r="L110" s="242">
        <v>2171.19</v>
      </c>
      <c r="M110" s="243"/>
      <c r="N110" s="244">
        <v>3136.16</v>
      </c>
    </row>
    <row r="111" spans="1:14" ht="38.25" x14ac:dyDescent="0.25">
      <c r="A111" s="153"/>
      <c r="B111" s="190"/>
      <c r="C111" s="211" t="s">
        <v>303</v>
      </c>
      <c r="D111" s="211" t="s">
        <v>301</v>
      </c>
      <c r="E111" s="211" t="s">
        <v>302</v>
      </c>
      <c r="F111" s="212" t="s">
        <v>269</v>
      </c>
      <c r="G111" s="241"/>
      <c r="H111" s="242">
        <v>69.23</v>
      </c>
      <c r="I111" s="243"/>
      <c r="J111" s="242">
        <v>138.46</v>
      </c>
      <c r="K111" s="243"/>
      <c r="L111" s="242">
        <v>207.69</v>
      </c>
      <c r="M111" s="243"/>
      <c r="N111" s="244">
        <v>300</v>
      </c>
    </row>
    <row r="112" spans="1:14" ht="25.5" x14ac:dyDescent="0.25">
      <c r="A112" s="153"/>
      <c r="B112" s="190"/>
      <c r="C112" s="211" t="s">
        <v>304</v>
      </c>
      <c r="D112" s="211" t="s">
        <v>297</v>
      </c>
      <c r="E112" s="211" t="s">
        <v>190</v>
      </c>
      <c r="F112" s="212" t="s">
        <v>207</v>
      </c>
      <c r="G112" s="241"/>
      <c r="H112" s="242">
        <v>0</v>
      </c>
      <c r="I112" s="243"/>
      <c r="J112" s="242">
        <v>0</v>
      </c>
      <c r="K112" s="243"/>
      <c r="L112" s="242">
        <v>3000</v>
      </c>
      <c r="M112" s="243"/>
      <c r="N112" s="244">
        <v>3000</v>
      </c>
    </row>
    <row r="113" spans="1:14" ht="38.25" x14ac:dyDescent="0.25">
      <c r="A113" s="153"/>
      <c r="B113" s="190"/>
      <c r="C113" s="191" t="s">
        <v>305</v>
      </c>
      <c r="D113" s="191" t="s">
        <v>301</v>
      </c>
      <c r="E113" s="191" t="s">
        <v>190</v>
      </c>
      <c r="F113" s="195" t="s">
        <v>207</v>
      </c>
      <c r="G113" s="231"/>
      <c r="H113" s="235">
        <v>0</v>
      </c>
      <c r="I113" s="233"/>
      <c r="J113" s="235">
        <v>1000</v>
      </c>
      <c r="K113" s="233"/>
      <c r="L113" s="235">
        <v>1000</v>
      </c>
      <c r="M113" s="233"/>
      <c r="N113" s="237">
        <v>1000</v>
      </c>
    </row>
    <row r="114" spans="1:14" x14ac:dyDescent="0.25">
      <c r="A114" s="153" t="s">
        <v>66</v>
      </c>
      <c r="B114" s="152" t="s">
        <v>65</v>
      </c>
      <c r="C114" s="193"/>
      <c r="D114" s="193"/>
      <c r="E114" s="193"/>
      <c r="F114" s="249"/>
      <c r="G114" s="85">
        <v>306.95</v>
      </c>
      <c r="H114" s="87">
        <f>SUM(H115:H118)</f>
        <v>912.63999999999987</v>
      </c>
      <c r="I114" s="87">
        <v>909.79</v>
      </c>
      <c r="J114" s="87">
        <f>SUM(J115:J118)</f>
        <v>1825.2799999999997</v>
      </c>
      <c r="K114" s="87">
        <v>1994.22</v>
      </c>
      <c r="L114" s="87">
        <f>SUM(L115:L118)</f>
        <v>3087.9199999999996</v>
      </c>
      <c r="M114" s="87">
        <v>2397.39</v>
      </c>
      <c r="N114" s="89">
        <f>SUM(N115:N118)</f>
        <v>4304.78</v>
      </c>
    </row>
    <row r="115" spans="1:14" ht="38.25" x14ac:dyDescent="0.25">
      <c r="A115" s="153"/>
      <c r="B115" s="190"/>
      <c r="C115" s="204" t="s">
        <v>306</v>
      </c>
      <c r="D115" s="204" t="s">
        <v>307</v>
      </c>
      <c r="E115" s="204" t="s">
        <v>308</v>
      </c>
      <c r="F115" s="206" t="s">
        <v>269</v>
      </c>
      <c r="G115" s="232"/>
      <c r="H115" s="239">
        <v>482.77</v>
      </c>
      <c r="I115" s="234"/>
      <c r="J115" s="239">
        <v>965.54</v>
      </c>
      <c r="K115" s="234"/>
      <c r="L115" s="239">
        <v>1448.31</v>
      </c>
      <c r="M115" s="234"/>
      <c r="N115" s="240">
        <v>2092.02</v>
      </c>
    </row>
    <row r="116" spans="1:14" ht="38.25" x14ac:dyDescent="0.25">
      <c r="A116" s="153"/>
      <c r="B116" s="190"/>
      <c r="C116" s="211" t="s">
        <v>309</v>
      </c>
      <c r="D116" s="211" t="s">
        <v>307</v>
      </c>
      <c r="E116" s="211" t="s">
        <v>308</v>
      </c>
      <c r="F116" s="212" t="s">
        <v>269</v>
      </c>
      <c r="G116" s="241"/>
      <c r="H116" s="242">
        <v>310.56</v>
      </c>
      <c r="I116" s="243"/>
      <c r="J116" s="242">
        <v>621.12</v>
      </c>
      <c r="K116" s="243"/>
      <c r="L116" s="242">
        <v>931.68</v>
      </c>
      <c r="M116" s="243"/>
      <c r="N116" s="244">
        <v>1345.76</v>
      </c>
    </row>
    <row r="117" spans="1:14" ht="38.25" x14ac:dyDescent="0.25">
      <c r="A117" s="153"/>
      <c r="B117" s="190"/>
      <c r="C117" s="211" t="s">
        <v>310</v>
      </c>
      <c r="D117" s="211" t="s">
        <v>307</v>
      </c>
      <c r="E117" s="211" t="s">
        <v>308</v>
      </c>
      <c r="F117" s="212" t="s">
        <v>269</v>
      </c>
      <c r="G117" s="241"/>
      <c r="H117" s="242">
        <v>119.31</v>
      </c>
      <c r="I117" s="243"/>
      <c r="J117" s="242">
        <v>238.62</v>
      </c>
      <c r="K117" s="243"/>
      <c r="L117" s="242">
        <v>357.93</v>
      </c>
      <c r="M117" s="243"/>
      <c r="N117" s="244">
        <v>517</v>
      </c>
    </row>
    <row r="118" spans="1:14" ht="38.25" x14ac:dyDescent="0.25">
      <c r="A118" s="153"/>
      <c r="B118" s="190"/>
      <c r="C118" s="191" t="s">
        <v>311</v>
      </c>
      <c r="D118" s="191" t="s">
        <v>307</v>
      </c>
      <c r="E118" s="191" t="s">
        <v>308</v>
      </c>
      <c r="F118" s="195" t="s">
        <v>207</v>
      </c>
      <c r="G118" s="231"/>
      <c r="H118" s="235">
        <v>0</v>
      </c>
      <c r="I118" s="233"/>
      <c r="J118" s="235">
        <v>0</v>
      </c>
      <c r="K118" s="233"/>
      <c r="L118" s="235">
        <v>350</v>
      </c>
      <c r="M118" s="233"/>
      <c r="N118" s="237">
        <v>350</v>
      </c>
    </row>
    <row r="119" spans="1:14" x14ac:dyDescent="0.25">
      <c r="A119" s="153" t="s">
        <v>68</v>
      </c>
      <c r="B119" s="152" t="s">
        <v>67</v>
      </c>
      <c r="C119" s="193"/>
      <c r="D119" s="193"/>
      <c r="E119" s="193"/>
      <c r="F119" s="249"/>
      <c r="G119" s="168">
        <v>56659.16</v>
      </c>
      <c r="H119" s="169">
        <f>SUM(H120:H149)</f>
        <v>36027.25</v>
      </c>
      <c r="I119" s="169">
        <v>70714.44</v>
      </c>
      <c r="J119" s="169">
        <f>SUM(J120:J149)</f>
        <v>70920.100000000006</v>
      </c>
      <c r="K119" s="169">
        <v>86455.8</v>
      </c>
      <c r="L119" s="169">
        <f>SUM(L120:L149)</f>
        <v>151120.25</v>
      </c>
      <c r="M119" s="169">
        <v>106016.12</v>
      </c>
      <c r="N119" s="170">
        <f>SUM(N120:N149)</f>
        <v>183222.34999999998</v>
      </c>
    </row>
    <row r="120" spans="1:14" ht="38.25" x14ac:dyDescent="0.25">
      <c r="A120" s="153"/>
      <c r="B120" s="190"/>
      <c r="C120" s="204" t="s">
        <v>312</v>
      </c>
      <c r="D120" s="204" t="s">
        <v>313</v>
      </c>
      <c r="E120" s="204" t="s">
        <v>314</v>
      </c>
      <c r="F120" s="206" t="s">
        <v>191</v>
      </c>
      <c r="G120" s="251"/>
      <c r="H120" s="256">
        <v>5105.62</v>
      </c>
      <c r="I120" s="253"/>
      <c r="J120" s="256">
        <v>10211.24</v>
      </c>
      <c r="K120" s="253"/>
      <c r="L120" s="256">
        <v>15316.86</v>
      </c>
      <c r="M120" s="253"/>
      <c r="N120" s="257">
        <v>20422.46</v>
      </c>
    </row>
    <row r="121" spans="1:14" ht="51" x14ac:dyDescent="0.25">
      <c r="A121" s="153"/>
      <c r="B121" s="190"/>
      <c r="C121" s="211" t="s">
        <v>315</v>
      </c>
      <c r="D121" s="211" t="s">
        <v>313</v>
      </c>
      <c r="E121" s="211" t="s">
        <v>316</v>
      </c>
      <c r="F121" s="212" t="s">
        <v>317</v>
      </c>
      <c r="G121" s="258"/>
      <c r="H121" s="259">
        <v>1500</v>
      </c>
      <c r="I121" s="260"/>
      <c r="J121" s="259">
        <v>1500</v>
      </c>
      <c r="K121" s="260"/>
      <c r="L121" s="259">
        <v>1500</v>
      </c>
      <c r="M121" s="260"/>
      <c r="N121" s="261">
        <v>1500</v>
      </c>
    </row>
    <row r="122" spans="1:14" ht="25.5" x14ac:dyDescent="0.25">
      <c r="A122" s="153"/>
      <c r="B122" s="190"/>
      <c r="C122" s="211" t="s">
        <v>318</v>
      </c>
      <c r="D122" s="211" t="s">
        <v>319</v>
      </c>
      <c r="E122" s="211" t="s">
        <v>190</v>
      </c>
      <c r="F122" s="212" t="s">
        <v>191</v>
      </c>
      <c r="G122" s="258"/>
      <c r="H122" s="259">
        <v>1379.61</v>
      </c>
      <c r="I122" s="260"/>
      <c r="J122" s="259">
        <v>2759.22</v>
      </c>
      <c r="K122" s="260"/>
      <c r="L122" s="259">
        <v>4138.83</v>
      </c>
      <c r="M122" s="260"/>
      <c r="N122" s="261">
        <v>5518.43</v>
      </c>
    </row>
    <row r="123" spans="1:14" ht="25.5" x14ac:dyDescent="0.25">
      <c r="A123" s="153"/>
      <c r="B123" s="190"/>
      <c r="C123" s="211" t="s">
        <v>320</v>
      </c>
      <c r="D123" s="211" t="s">
        <v>321</v>
      </c>
      <c r="E123" s="211" t="s">
        <v>322</v>
      </c>
      <c r="F123" s="212" t="s">
        <v>191</v>
      </c>
      <c r="G123" s="258"/>
      <c r="H123" s="259">
        <v>1750</v>
      </c>
      <c r="I123" s="260"/>
      <c r="J123" s="259">
        <v>3500</v>
      </c>
      <c r="K123" s="260"/>
      <c r="L123" s="259">
        <v>5250</v>
      </c>
      <c r="M123" s="260"/>
      <c r="N123" s="261">
        <v>7000</v>
      </c>
    </row>
    <row r="124" spans="1:14" ht="25.5" x14ac:dyDescent="0.25">
      <c r="A124" s="153"/>
      <c r="B124" s="190"/>
      <c r="C124" s="211" t="s">
        <v>323</v>
      </c>
      <c r="D124" s="211" t="s">
        <v>321</v>
      </c>
      <c r="E124" s="211" t="s">
        <v>324</v>
      </c>
      <c r="F124" s="212" t="s">
        <v>191</v>
      </c>
      <c r="G124" s="258"/>
      <c r="H124" s="259">
        <v>358.8</v>
      </c>
      <c r="I124" s="260"/>
      <c r="J124" s="259">
        <v>717.6</v>
      </c>
      <c r="K124" s="260"/>
      <c r="L124" s="259">
        <v>1076.4000000000001</v>
      </c>
      <c r="M124" s="260"/>
      <c r="N124" s="261">
        <v>1435.2</v>
      </c>
    </row>
    <row r="125" spans="1:14" ht="25.5" x14ac:dyDescent="0.25">
      <c r="A125" s="153"/>
      <c r="B125" s="190"/>
      <c r="C125" s="211" t="s">
        <v>325</v>
      </c>
      <c r="D125" s="211" t="s">
        <v>326</v>
      </c>
      <c r="E125" s="211" t="s">
        <v>327</v>
      </c>
      <c r="F125" s="212" t="s">
        <v>191</v>
      </c>
      <c r="G125" s="258"/>
      <c r="H125" s="259">
        <v>45</v>
      </c>
      <c r="I125" s="260"/>
      <c r="J125" s="259">
        <v>90</v>
      </c>
      <c r="K125" s="260"/>
      <c r="L125" s="259">
        <v>135</v>
      </c>
      <c r="M125" s="260"/>
      <c r="N125" s="261">
        <v>180</v>
      </c>
    </row>
    <row r="126" spans="1:14" ht="25.5" x14ac:dyDescent="0.25">
      <c r="A126" s="153"/>
      <c r="B126" s="190"/>
      <c r="C126" s="211" t="s">
        <v>328</v>
      </c>
      <c r="D126" s="211" t="s">
        <v>329</v>
      </c>
      <c r="E126" s="211" t="s">
        <v>190</v>
      </c>
      <c r="F126" s="212" t="s">
        <v>317</v>
      </c>
      <c r="G126" s="258"/>
      <c r="H126" s="259">
        <v>790.7</v>
      </c>
      <c r="I126" s="260"/>
      <c r="J126" s="259">
        <v>1581.4</v>
      </c>
      <c r="K126" s="260"/>
      <c r="L126" s="259">
        <v>1581.4</v>
      </c>
      <c r="M126" s="260"/>
      <c r="N126" s="261">
        <v>1581.4</v>
      </c>
    </row>
    <row r="127" spans="1:14" ht="38.25" x14ac:dyDescent="0.25">
      <c r="A127" s="153"/>
      <c r="B127" s="190"/>
      <c r="C127" s="211" t="s">
        <v>330</v>
      </c>
      <c r="D127" s="211" t="s">
        <v>331</v>
      </c>
      <c r="E127" s="211" t="s">
        <v>332</v>
      </c>
      <c r="F127" s="212" t="s">
        <v>191</v>
      </c>
      <c r="G127" s="258"/>
      <c r="H127" s="259">
        <v>117.5</v>
      </c>
      <c r="I127" s="260"/>
      <c r="J127" s="259">
        <v>235</v>
      </c>
      <c r="K127" s="260"/>
      <c r="L127" s="259">
        <v>352.5</v>
      </c>
      <c r="M127" s="260"/>
      <c r="N127" s="261">
        <v>470</v>
      </c>
    </row>
    <row r="128" spans="1:14" ht="25.5" x14ac:dyDescent="0.25">
      <c r="A128" s="153"/>
      <c r="B128" s="190"/>
      <c r="C128" s="211" t="s">
        <v>333</v>
      </c>
      <c r="D128" s="211" t="s">
        <v>326</v>
      </c>
      <c r="E128" s="211" t="s">
        <v>334</v>
      </c>
      <c r="F128" s="212" t="s">
        <v>207</v>
      </c>
      <c r="G128" s="258"/>
      <c r="H128" s="259">
        <v>0</v>
      </c>
      <c r="I128" s="260"/>
      <c r="J128" s="259">
        <v>2000</v>
      </c>
      <c r="K128" s="260"/>
      <c r="L128" s="259">
        <v>2000</v>
      </c>
      <c r="M128" s="260"/>
      <c r="N128" s="261">
        <v>2000</v>
      </c>
    </row>
    <row r="129" spans="1:14" ht="38.25" x14ac:dyDescent="0.25">
      <c r="A129" s="153"/>
      <c r="B129" s="190"/>
      <c r="C129" s="211" t="s">
        <v>335</v>
      </c>
      <c r="D129" s="211" t="s">
        <v>331</v>
      </c>
      <c r="E129" s="211" t="s">
        <v>190</v>
      </c>
      <c r="F129" s="212" t="s">
        <v>207</v>
      </c>
      <c r="G129" s="258"/>
      <c r="H129" s="259">
        <v>0</v>
      </c>
      <c r="I129" s="260"/>
      <c r="J129" s="259">
        <v>0</v>
      </c>
      <c r="K129" s="260"/>
      <c r="L129" s="259">
        <v>47427</v>
      </c>
      <c r="M129" s="260"/>
      <c r="N129" s="261">
        <v>47427</v>
      </c>
    </row>
    <row r="130" spans="1:14" ht="38.25" x14ac:dyDescent="0.25">
      <c r="A130" s="153"/>
      <c r="B130" s="190"/>
      <c r="C130" s="211" t="s">
        <v>336</v>
      </c>
      <c r="D130" s="211" t="s">
        <v>326</v>
      </c>
      <c r="E130" s="211" t="s">
        <v>327</v>
      </c>
      <c r="F130" s="212" t="s">
        <v>191</v>
      </c>
      <c r="G130" s="258"/>
      <c r="H130" s="259">
        <v>1877.25</v>
      </c>
      <c r="I130" s="260"/>
      <c r="J130" s="259">
        <v>3754.5</v>
      </c>
      <c r="K130" s="260"/>
      <c r="L130" s="259">
        <v>5631.75</v>
      </c>
      <c r="M130" s="260"/>
      <c r="N130" s="261">
        <v>7509</v>
      </c>
    </row>
    <row r="131" spans="1:14" ht="25.5" x14ac:dyDescent="0.25">
      <c r="A131" s="153"/>
      <c r="B131" s="190"/>
      <c r="C131" s="211" t="s">
        <v>337</v>
      </c>
      <c r="D131" s="211" t="s">
        <v>338</v>
      </c>
      <c r="E131" s="211" t="s">
        <v>339</v>
      </c>
      <c r="F131" s="212" t="s">
        <v>191</v>
      </c>
      <c r="G131" s="258"/>
      <c r="H131" s="259">
        <v>76.25</v>
      </c>
      <c r="I131" s="260"/>
      <c r="J131" s="259">
        <v>152.5</v>
      </c>
      <c r="K131" s="260"/>
      <c r="L131" s="259">
        <v>228.75</v>
      </c>
      <c r="M131" s="260"/>
      <c r="N131" s="261">
        <v>305</v>
      </c>
    </row>
    <row r="132" spans="1:14" ht="25.5" x14ac:dyDescent="0.25">
      <c r="A132" s="153"/>
      <c r="B132" s="190"/>
      <c r="C132" s="211" t="s">
        <v>340</v>
      </c>
      <c r="D132" s="211" t="s">
        <v>338</v>
      </c>
      <c r="E132" s="211" t="s">
        <v>190</v>
      </c>
      <c r="F132" s="212" t="s">
        <v>207</v>
      </c>
      <c r="G132" s="258"/>
      <c r="H132" s="259">
        <v>0</v>
      </c>
      <c r="I132" s="260"/>
      <c r="J132" s="259">
        <v>0</v>
      </c>
      <c r="K132" s="260"/>
      <c r="L132" s="259">
        <v>671</v>
      </c>
      <c r="M132" s="260"/>
      <c r="N132" s="261">
        <v>671</v>
      </c>
    </row>
    <row r="133" spans="1:14" ht="25.5" x14ac:dyDescent="0.25">
      <c r="A133" s="153"/>
      <c r="B133" s="190"/>
      <c r="C133" s="211" t="s">
        <v>341</v>
      </c>
      <c r="D133" s="211" t="s">
        <v>342</v>
      </c>
      <c r="E133" s="211" t="s">
        <v>343</v>
      </c>
      <c r="F133" s="212" t="s">
        <v>191</v>
      </c>
      <c r="G133" s="258"/>
      <c r="H133" s="259">
        <v>1671.29</v>
      </c>
      <c r="I133" s="260"/>
      <c r="J133" s="259">
        <v>3342.58</v>
      </c>
      <c r="K133" s="260"/>
      <c r="L133" s="259">
        <v>5013.87</v>
      </c>
      <c r="M133" s="260"/>
      <c r="N133" s="261">
        <v>6685.17</v>
      </c>
    </row>
    <row r="134" spans="1:14" ht="25.5" x14ac:dyDescent="0.25">
      <c r="A134" s="153"/>
      <c r="B134" s="190"/>
      <c r="C134" s="211" t="s">
        <v>344</v>
      </c>
      <c r="D134" s="211" t="s">
        <v>342</v>
      </c>
      <c r="E134" s="211" t="s">
        <v>345</v>
      </c>
      <c r="F134" s="212" t="s">
        <v>191</v>
      </c>
      <c r="G134" s="258"/>
      <c r="H134" s="259">
        <v>592.6</v>
      </c>
      <c r="I134" s="260"/>
      <c r="J134" s="259">
        <v>1185.2</v>
      </c>
      <c r="K134" s="260"/>
      <c r="L134" s="259">
        <v>1777.8</v>
      </c>
      <c r="M134" s="260"/>
      <c r="N134" s="261">
        <v>2370.39</v>
      </c>
    </row>
    <row r="135" spans="1:14" ht="25.5" x14ac:dyDescent="0.25">
      <c r="A135" s="153"/>
      <c r="B135" s="190"/>
      <c r="C135" s="211" t="s">
        <v>346</v>
      </c>
      <c r="D135" s="211" t="s">
        <v>342</v>
      </c>
      <c r="E135" s="211" t="s">
        <v>347</v>
      </c>
      <c r="F135" s="212" t="s">
        <v>191</v>
      </c>
      <c r="G135" s="258"/>
      <c r="H135" s="259">
        <v>1035.28</v>
      </c>
      <c r="I135" s="260"/>
      <c r="J135" s="259">
        <v>2070.56</v>
      </c>
      <c r="K135" s="260"/>
      <c r="L135" s="259">
        <v>3105.84</v>
      </c>
      <c r="M135" s="260"/>
      <c r="N135" s="261">
        <v>4141.1099999999997</v>
      </c>
    </row>
    <row r="136" spans="1:14" ht="25.5" x14ac:dyDescent="0.25">
      <c r="A136" s="153"/>
      <c r="B136" s="190"/>
      <c r="C136" s="211" t="s">
        <v>348</v>
      </c>
      <c r="D136" s="211" t="s">
        <v>342</v>
      </c>
      <c r="E136" s="211" t="s">
        <v>349</v>
      </c>
      <c r="F136" s="212" t="s">
        <v>191</v>
      </c>
      <c r="G136" s="258"/>
      <c r="H136" s="259">
        <v>470.76</v>
      </c>
      <c r="I136" s="260"/>
      <c r="J136" s="259">
        <v>941.52</v>
      </c>
      <c r="K136" s="260"/>
      <c r="L136" s="259">
        <v>1412.28</v>
      </c>
      <c r="M136" s="260"/>
      <c r="N136" s="261">
        <v>1883.04</v>
      </c>
    </row>
    <row r="137" spans="1:14" ht="25.5" x14ac:dyDescent="0.25">
      <c r="A137" s="153"/>
      <c r="B137" s="190"/>
      <c r="C137" s="211" t="s">
        <v>350</v>
      </c>
      <c r="D137" s="211" t="s">
        <v>326</v>
      </c>
      <c r="E137" s="211" t="s">
        <v>351</v>
      </c>
      <c r="F137" s="212" t="s">
        <v>191</v>
      </c>
      <c r="G137" s="258"/>
      <c r="H137" s="259">
        <v>125</v>
      </c>
      <c r="I137" s="260"/>
      <c r="J137" s="259">
        <v>250</v>
      </c>
      <c r="K137" s="260"/>
      <c r="L137" s="259">
        <v>375</v>
      </c>
      <c r="M137" s="260"/>
      <c r="N137" s="261">
        <v>500</v>
      </c>
    </row>
    <row r="138" spans="1:14" ht="25.5" x14ac:dyDescent="0.25">
      <c r="A138" s="153"/>
      <c r="B138" s="190"/>
      <c r="C138" s="211" t="s">
        <v>352</v>
      </c>
      <c r="D138" s="211" t="s">
        <v>353</v>
      </c>
      <c r="E138" s="211" t="s">
        <v>354</v>
      </c>
      <c r="F138" s="212" t="s">
        <v>191</v>
      </c>
      <c r="G138" s="258"/>
      <c r="H138" s="259">
        <v>753.7</v>
      </c>
      <c r="I138" s="260"/>
      <c r="J138" s="259">
        <v>1507.4</v>
      </c>
      <c r="K138" s="260"/>
      <c r="L138" s="259">
        <v>2261.1</v>
      </c>
      <c r="M138" s="260"/>
      <c r="N138" s="261">
        <v>3014.8</v>
      </c>
    </row>
    <row r="139" spans="1:14" ht="38.25" x14ac:dyDescent="0.25">
      <c r="A139" s="153"/>
      <c r="B139" s="190"/>
      <c r="C139" s="211" t="s">
        <v>355</v>
      </c>
      <c r="D139" s="211" t="s">
        <v>338</v>
      </c>
      <c r="E139" s="211" t="s">
        <v>356</v>
      </c>
      <c r="F139" s="212" t="s">
        <v>191</v>
      </c>
      <c r="G139" s="258"/>
      <c r="H139" s="259">
        <v>480.85</v>
      </c>
      <c r="I139" s="260"/>
      <c r="J139" s="259">
        <v>961.7</v>
      </c>
      <c r="K139" s="260"/>
      <c r="L139" s="259">
        <v>1442.55</v>
      </c>
      <c r="M139" s="260"/>
      <c r="N139" s="261">
        <v>1923.41</v>
      </c>
    </row>
    <row r="140" spans="1:14" ht="25.5" x14ac:dyDescent="0.25">
      <c r="A140" s="153"/>
      <c r="B140" s="190"/>
      <c r="C140" s="211" t="s">
        <v>357</v>
      </c>
      <c r="D140" s="211" t="s">
        <v>338</v>
      </c>
      <c r="E140" s="211" t="s">
        <v>339</v>
      </c>
      <c r="F140" s="212" t="s">
        <v>317</v>
      </c>
      <c r="G140" s="258"/>
      <c r="H140" s="259">
        <v>1634.4</v>
      </c>
      <c r="I140" s="260"/>
      <c r="J140" s="259">
        <v>1634.4</v>
      </c>
      <c r="K140" s="260"/>
      <c r="L140" s="259">
        <v>1634.4</v>
      </c>
      <c r="M140" s="260"/>
      <c r="N140" s="261">
        <v>1634.4</v>
      </c>
    </row>
    <row r="141" spans="1:14" ht="25.5" x14ac:dyDescent="0.25">
      <c r="A141" s="153"/>
      <c r="B141" s="190"/>
      <c r="C141" s="211" t="s">
        <v>358</v>
      </c>
      <c r="D141" s="211" t="s">
        <v>338</v>
      </c>
      <c r="E141" s="211" t="s">
        <v>190</v>
      </c>
      <c r="F141" s="212" t="s">
        <v>191</v>
      </c>
      <c r="G141" s="258"/>
      <c r="H141" s="259">
        <v>250</v>
      </c>
      <c r="I141" s="260"/>
      <c r="J141" s="259">
        <v>500</v>
      </c>
      <c r="K141" s="260"/>
      <c r="L141" s="259">
        <v>750</v>
      </c>
      <c r="M141" s="260"/>
      <c r="N141" s="261">
        <v>1000</v>
      </c>
    </row>
    <row r="142" spans="1:14" ht="25.5" x14ac:dyDescent="0.25">
      <c r="A142" s="153"/>
      <c r="B142" s="190"/>
      <c r="C142" s="211" t="s">
        <v>359</v>
      </c>
      <c r="D142" s="211" t="s">
        <v>338</v>
      </c>
      <c r="E142" s="211" t="s">
        <v>190</v>
      </c>
      <c r="F142" s="212" t="s">
        <v>191</v>
      </c>
      <c r="G142" s="258"/>
      <c r="H142" s="259">
        <v>125</v>
      </c>
      <c r="I142" s="260"/>
      <c r="J142" s="259">
        <v>250</v>
      </c>
      <c r="K142" s="260"/>
      <c r="L142" s="259">
        <v>375</v>
      </c>
      <c r="M142" s="260"/>
      <c r="N142" s="261">
        <v>500</v>
      </c>
    </row>
    <row r="143" spans="1:14" ht="25.5" x14ac:dyDescent="0.25">
      <c r="A143" s="153"/>
      <c r="B143" s="190"/>
      <c r="C143" s="211" t="s">
        <v>360</v>
      </c>
      <c r="D143" s="211" t="s">
        <v>326</v>
      </c>
      <c r="E143" s="211" t="s">
        <v>327</v>
      </c>
      <c r="F143" s="212" t="s">
        <v>191</v>
      </c>
      <c r="G143" s="258"/>
      <c r="H143" s="259">
        <v>750</v>
      </c>
      <c r="I143" s="260"/>
      <c r="J143" s="259">
        <v>1500</v>
      </c>
      <c r="K143" s="260"/>
      <c r="L143" s="259">
        <v>2250</v>
      </c>
      <c r="M143" s="260"/>
      <c r="N143" s="261">
        <v>3000</v>
      </c>
    </row>
    <row r="144" spans="1:14" ht="38.25" x14ac:dyDescent="0.25">
      <c r="A144" s="153"/>
      <c r="B144" s="190"/>
      <c r="C144" s="211" t="s">
        <v>361</v>
      </c>
      <c r="D144" s="211" t="s">
        <v>362</v>
      </c>
      <c r="E144" s="211" t="s">
        <v>363</v>
      </c>
      <c r="F144" s="212" t="s">
        <v>191</v>
      </c>
      <c r="G144" s="258"/>
      <c r="H144" s="259">
        <v>1185</v>
      </c>
      <c r="I144" s="260"/>
      <c r="J144" s="259">
        <v>2370</v>
      </c>
      <c r="K144" s="260"/>
      <c r="L144" s="259">
        <v>3555</v>
      </c>
      <c r="M144" s="260"/>
      <c r="N144" s="261">
        <v>4740</v>
      </c>
    </row>
    <row r="145" spans="1:14" ht="25.5" x14ac:dyDescent="0.25">
      <c r="A145" s="153"/>
      <c r="B145" s="190"/>
      <c r="C145" s="211" t="s">
        <v>364</v>
      </c>
      <c r="D145" s="211" t="s">
        <v>319</v>
      </c>
      <c r="E145" s="211" t="s">
        <v>365</v>
      </c>
      <c r="F145" s="212" t="s">
        <v>191</v>
      </c>
      <c r="G145" s="258"/>
      <c r="H145" s="259">
        <v>151.1</v>
      </c>
      <c r="I145" s="260"/>
      <c r="J145" s="259">
        <v>302.2</v>
      </c>
      <c r="K145" s="260"/>
      <c r="L145" s="259">
        <v>453.3</v>
      </c>
      <c r="M145" s="260"/>
      <c r="N145" s="261">
        <v>604.39</v>
      </c>
    </row>
    <row r="146" spans="1:14" ht="38.25" x14ac:dyDescent="0.25">
      <c r="A146" s="153"/>
      <c r="B146" s="190"/>
      <c r="C146" s="211" t="s">
        <v>366</v>
      </c>
      <c r="D146" s="211" t="s">
        <v>362</v>
      </c>
      <c r="E146" s="211" t="s">
        <v>367</v>
      </c>
      <c r="F146" s="212" t="s">
        <v>191</v>
      </c>
      <c r="G146" s="258"/>
      <c r="H146" s="259">
        <v>8781.98</v>
      </c>
      <c r="I146" s="260"/>
      <c r="J146" s="259">
        <v>17563.96</v>
      </c>
      <c r="K146" s="260"/>
      <c r="L146" s="259">
        <v>26345.94</v>
      </c>
      <c r="M146" s="260"/>
      <c r="N146" s="261">
        <v>35127.93</v>
      </c>
    </row>
    <row r="147" spans="1:14" ht="38.25" x14ac:dyDescent="0.25">
      <c r="A147" s="153"/>
      <c r="B147" s="190"/>
      <c r="C147" s="211" t="s">
        <v>368</v>
      </c>
      <c r="D147" s="211" t="s">
        <v>369</v>
      </c>
      <c r="E147" s="211" t="s">
        <v>370</v>
      </c>
      <c r="F147" s="212" t="s">
        <v>191</v>
      </c>
      <c r="G147" s="258"/>
      <c r="H147" s="259">
        <v>750</v>
      </c>
      <c r="I147" s="260"/>
      <c r="J147" s="259">
        <v>1500</v>
      </c>
      <c r="K147" s="260"/>
      <c r="L147" s="259">
        <v>2250</v>
      </c>
      <c r="M147" s="260"/>
      <c r="N147" s="261">
        <v>3000</v>
      </c>
    </row>
    <row r="148" spans="1:14" ht="51" x14ac:dyDescent="0.25">
      <c r="A148" s="153"/>
      <c r="B148" s="190"/>
      <c r="C148" s="211" t="s">
        <v>371</v>
      </c>
      <c r="D148" s="211" t="s">
        <v>369</v>
      </c>
      <c r="E148" s="211" t="s">
        <v>190</v>
      </c>
      <c r="F148" s="212" t="s">
        <v>191</v>
      </c>
      <c r="G148" s="258"/>
      <c r="H148" s="259">
        <v>1286.47</v>
      </c>
      <c r="I148" s="260"/>
      <c r="J148" s="259">
        <v>2572.94</v>
      </c>
      <c r="K148" s="260"/>
      <c r="L148" s="259">
        <v>3859.41</v>
      </c>
      <c r="M148" s="260"/>
      <c r="N148" s="261">
        <v>5145.8599999999997</v>
      </c>
    </row>
    <row r="149" spans="1:14" ht="38.25" x14ac:dyDescent="0.25">
      <c r="A149" s="153"/>
      <c r="B149" s="190"/>
      <c r="C149" s="191" t="s">
        <v>372</v>
      </c>
      <c r="D149" s="191" t="s">
        <v>342</v>
      </c>
      <c r="E149" s="191" t="s">
        <v>343</v>
      </c>
      <c r="F149" s="195" t="s">
        <v>191</v>
      </c>
      <c r="G149" s="250"/>
      <c r="H149" s="254">
        <v>2983.09</v>
      </c>
      <c r="I149" s="252"/>
      <c r="J149" s="254">
        <v>5966.18</v>
      </c>
      <c r="K149" s="252"/>
      <c r="L149" s="254">
        <v>8949.27</v>
      </c>
      <c r="M149" s="252"/>
      <c r="N149" s="255">
        <v>11932.36</v>
      </c>
    </row>
    <row r="150" spans="1:14" x14ac:dyDescent="0.25">
      <c r="A150" s="153" t="s">
        <v>69</v>
      </c>
      <c r="B150" s="152" t="s">
        <v>14</v>
      </c>
      <c r="C150" s="193"/>
      <c r="D150" s="193"/>
      <c r="E150" s="193"/>
      <c r="F150" s="249"/>
      <c r="G150" s="85">
        <v>4860.28</v>
      </c>
      <c r="H150" s="87">
        <f>SUM(H151:H155)</f>
        <v>1546.01</v>
      </c>
      <c r="I150" s="87">
        <v>4860.28</v>
      </c>
      <c r="J150" s="87">
        <f>SUM(J151:J155)</f>
        <v>3092.02</v>
      </c>
      <c r="K150" s="87">
        <v>4860.28</v>
      </c>
      <c r="L150" s="87">
        <f>SUM(L151:L155)</f>
        <v>25709.18</v>
      </c>
      <c r="M150" s="87">
        <v>4860.28</v>
      </c>
      <c r="N150" s="89">
        <f>SUM(N151:N155)</f>
        <v>27255.18</v>
      </c>
    </row>
    <row r="151" spans="1:14" ht="38.25" x14ac:dyDescent="0.25">
      <c r="A151" s="153"/>
      <c r="B151" s="190"/>
      <c r="C151" s="204" t="s">
        <v>373</v>
      </c>
      <c r="D151" s="204" t="s">
        <v>374</v>
      </c>
      <c r="E151" s="204" t="s">
        <v>375</v>
      </c>
      <c r="F151" s="206" t="s">
        <v>191</v>
      </c>
      <c r="G151" s="232"/>
      <c r="H151" s="239">
        <v>291</v>
      </c>
      <c r="I151" s="234"/>
      <c r="J151" s="239">
        <v>582</v>
      </c>
      <c r="K151" s="234"/>
      <c r="L151" s="239">
        <v>873</v>
      </c>
      <c r="M151" s="234"/>
      <c r="N151" s="240">
        <v>1164</v>
      </c>
    </row>
    <row r="152" spans="1:14" ht="38.25" x14ac:dyDescent="0.25">
      <c r="A152" s="153"/>
      <c r="B152" s="190"/>
      <c r="C152" s="211" t="s">
        <v>376</v>
      </c>
      <c r="D152" s="211" t="s">
        <v>374</v>
      </c>
      <c r="E152" s="211" t="s">
        <v>190</v>
      </c>
      <c r="F152" s="212" t="s">
        <v>207</v>
      </c>
      <c r="G152" s="241"/>
      <c r="H152" s="242">
        <v>0</v>
      </c>
      <c r="I152" s="243"/>
      <c r="J152" s="242">
        <v>0</v>
      </c>
      <c r="K152" s="243"/>
      <c r="L152" s="242">
        <v>15346.15</v>
      </c>
      <c r="M152" s="243"/>
      <c r="N152" s="244">
        <v>15346.15</v>
      </c>
    </row>
    <row r="153" spans="1:14" ht="25.5" x14ac:dyDescent="0.25">
      <c r="A153" s="153"/>
      <c r="B153" s="190"/>
      <c r="C153" s="211" t="s">
        <v>377</v>
      </c>
      <c r="D153" s="211" t="s">
        <v>378</v>
      </c>
      <c r="E153" s="211" t="s">
        <v>379</v>
      </c>
      <c r="F153" s="212" t="s">
        <v>191</v>
      </c>
      <c r="G153" s="241"/>
      <c r="H153" s="242">
        <v>755.01</v>
      </c>
      <c r="I153" s="243"/>
      <c r="J153" s="242">
        <v>1510.02</v>
      </c>
      <c r="K153" s="243"/>
      <c r="L153" s="242">
        <v>2265.0300000000002</v>
      </c>
      <c r="M153" s="243"/>
      <c r="N153" s="244">
        <v>3020.03</v>
      </c>
    </row>
    <row r="154" spans="1:14" ht="38.25" x14ac:dyDescent="0.25">
      <c r="A154" s="153"/>
      <c r="B154" s="190"/>
      <c r="C154" s="211" t="s">
        <v>380</v>
      </c>
      <c r="D154" s="211" t="s">
        <v>378</v>
      </c>
      <c r="E154" s="211" t="s">
        <v>190</v>
      </c>
      <c r="F154" s="212" t="s">
        <v>191</v>
      </c>
      <c r="G154" s="241"/>
      <c r="H154" s="242">
        <v>500</v>
      </c>
      <c r="I154" s="243"/>
      <c r="J154" s="242">
        <v>1000</v>
      </c>
      <c r="K154" s="243"/>
      <c r="L154" s="242">
        <v>1500</v>
      </c>
      <c r="M154" s="243"/>
      <c r="N154" s="244">
        <v>2000</v>
      </c>
    </row>
    <row r="155" spans="1:14" ht="38.25" x14ac:dyDescent="0.25">
      <c r="A155" s="153"/>
      <c r="B155" s="190"/>
      <c r="C155" s="191" t="s">
        <v>381</v>
      </c>
      <c r="D155" s="191" t="s">
        <v>378</v>
      </c>
      <c r="E155" s="191" t="s">
        <v>382</v>
      </c>
      <c r="F155" s="195" t="s">
        <v>207</v>
      </c>
      <c r="G155" s="231"/>
      <c r="H155" s="235">
        <v>0</v>
      </c>
      <c r="I155" s="233"/>
      <c r="J155" s="235">
        <v>0</v>
      </c>
      <c r="K155" s="233"/>
      <c r="L155" s="235">
        <v>5725</v>
      </c>
      <c r="M155" s="233"/>
      <c r="N155" s="237">
        <v>5725</v>
      </c>
    </row>
    <row r="156" spans="1:14" x14ac:dyDescent="0.25">
      <c r="A156" s="153" t="s">
        <v>71</v>
      </c>
      <c r="B156" s="152" t="s">
        <v>70</v>
      </c>
      <c r="C156" s="192"/>
      <c r="D156" s="192"/>
      <c r="E156" s="192"/>
      <c r="F156" s="247"/>
      <c r="G156" s="85"/>
      <c r="H156" s="87"/>
      <c r="I156" s="87"/>
      <c r="J156" s="87"/>
      <c r="K156" s="87"/>
      <c r="L156" s="87"/>
      <c r="M156" s="87"/>
      <c r="N156" s="89"/>
    </row>
    <row r="157" spans="1:14" x14ac:dyDescent="0.25">
      <c r="A157" s="153" t="s">
        <v>72</v>
      </c>
      <c r="B157" s="152" t="s">
        <v>12</v>
      </c>
      <c r="C157" s="154"/>
      <c r="D157" s="154"/>
      <c r="E157" s="154"/>
      <c r="F157" s="167"/>
      <c r="G157" s="168"/>
      <c r="H157" s="169"/>
      <c r="I157" s="169"/>
      <c r="J157" s="169"/>
      <c r="K157" s="169"/>
      <c r="L157" s="169"/>
      <c r="M157" s="169"/>
      <c r="N157" s="170"/>
    </row>
    <row r="158" spans="1:14" x14ac:dyDescent="0.25">
      <c r="A158" s="153" t="s">
        <v>74</v>
      </c>
      <c r="B158" s="152" t="s">
        <v>73</v>
      </c>
      <c r="C158" s="203"/>
      <c r="D158" s="203"/>
      <c r="E158" s="203"/>
      <c r="F158" s="262"/>
      <c r="G158" s="168"/>
      <c r="H158" s="169">
        <f>SUM(H159:H161)</f>
        <v>0</v>
      </c>
      <c r="I158" s="169">
        <v>2872.04</v>
      </c>
      <c r="J158" s="169">
        <f>SUM(J159:J161)</f>
        <v>2715.29</v>
      </c>
      <c r="K158" s="169">
        <v>2872.04</v>
      </c>
      <c r="L158" s="169">
        <f>SUM(L159:L161)</f>
        <v>2715.29</v>
      </c>
      <c r="M158" s="169">
        <v>5788.21</v>
      </c>
      <c r="N158" s="170">
        <f>SUM(N159:N161)</f>
        <v>5430.57</v>
      </c>
    </row>
    <row r="159" spans="1:14" ht="51" x14ac:dyDescent="0.25">
      <c r="A159" s="153"/>
      <c r="B159" s="190"/>
      <c r="C159" s="204" t="s">
        <v>383</v>
      </c>
      <c r="D159" s="204" t="s">
        <v>384</v>
      </c>
      <c r="E159" s="204" t="s">
        <v>190</v>
      </c>
      <c r="F159" s="206" t="s">
        <v>385</v>
      </c>
      <c r="G159" s="251"/>
      <c r="H159" s="256">
        <v>0</v>
      </c>
      <c r="I159" s="253"/>
      <c r="J159" s="256">
        <v>1355</v>
      </c>
      <c r="K159" s="253"/>
      <c r="L159" s="256">
        <v>1355</v>
      </c>
      <c r="M159" s="253"/>
      <c r="N159" s="257">
        <v>2710</v>
      </c>
    </row>
    <row r="160" spans="1:14" ht="38.25" x14ac:dyDescent="0.25">
      <c r="A160" s="153"/>
      <c r="B160" s="190"/>
      <c r="C160" s="211" t="s">
        <v>386</v>
      </c>
      <c r="D160" s="211" t="s">
        <v>384</v>
      </c>
      <c r="E160" s="211" t="s">
        <v>190</v>
      </c>
      <c r="F160" s="212" t="s">
        <v>385</v>
      </c>
      <c r="G160" s="258"/>
      <c r="H160" s="259">
        <v>0</v>
      </c>
      <c r="I160" s="260"/>
      <c r="J160" s="259">
        <v>800</v>
      </c>
      <c r="K160" s="260"/>
      <c r="L160" s="259">
        <v>800</v>
      </c>
      <c r="M160" s="260"/>
      <c r="N160" s="261">
        <v>1600</v>
      </c>
    </row>
    <row r="161" spans="1:14" ht="51" x14ac:dyDescent="0.25">
      <c r="A161" s="153"/>
      <c r="B161" s="190"/>
      <c r="C161" s="191" t="s">
        <v>387</v>
      </c>
      <c r="D161" s="191" t="s">
        <v>384</v>
      </c>
      <c r="E161" s="191" t="s">
        <v>190</v>
      </c>
      <c r="F161" s="195" t="s">
        <v>385</v>
      </c>
      <c r="G161" s="250"/>
      <c r="H161" s="254">
        <v>0</v>
      </c>
      <c r="I161" s="252"/>
      <c r="J161" s="254">
        <v>560.29</v>
      </c>
      <c r="K161" s="252"/>
      <c r="L161" s="254">
        <v>560.29</v>
      </c>
      <c r="M161" s="252"/>
      <c r="N161" s="255">
        <v>1120.57</v>
      </c>
    </row>
    <row r="162" spans="1:14" x14ac:dyDescent="0.25">
      <c r="A162" s="153" t="s">
        <v>76</v>
      </c>
      <c r="B162" s="152" t="s">
        <v>75</v>
      </c>
      <c r="C162" s="192"/>
      <c r="D162" s="192"/>
      <c r="E162" s="192"/>
      <c r="F162" s="247"/>
      <c r="G162" s="85"/>
      <c r="H162" s="87"/>
      <c r="I162" s="87"/>
      <c r="J162" s="87"/>
      <c r="K162" s="87"/>
      <c r="L162" s="87"/>
      <c r="M162" s="87"/>
      <c r="N162" s="89"/>
    </row>
    <row r="163" spans="1:14" x14ac:dyDescent="0.25">
      <c r="A163" s="153" t="s">
        <v>78</v>
      </c>
      <c r="B163" s="152" t="s">
        <v>77</v>
      </c>
      <c r="C163" s="203"/>
      <c r="D163" s="203"/>
      <c r="E163" s="203"/>
      <c r="F163" s="262"/>
      <c r="G163" s="85"/>
      <c r="H163" s="87">
        <v>354.38</v>
      </c>
      <c r="I163" s="87">
        <v>275.8</v>
      </c>
      <c r="J163" s="87">
        <v>708.76</v>
      </c>
      <c r="K163" s="87">
        <v>275.8</v>
      </c>
      <c r="L163" s="87">
        <v>1063.1400000000001</v>
      </c>
      <c r="M163" s="87">
        <v>275.8</v>
      </c>
      <c r="N163" s="89">
        <v>1417.52</v>
      </c>
    </row>
    <row r="164" spans="1:14" ht="38.25" x14ac:dyDescent="0.25">
      <c r="A164" s="153"/>
      <c r="B164" s="190"/>
      <c r="C164" s="193" t="s">
        <v>388</v>
      </c>
      <c r="D164" s="193" t="s">
        <v>389</v>
      </c>
      <c r="E164" s="193" t="s">
        <v>390</v>
      </c>
      <c r="F164" s="197" t="s">
        <v>191</v>
      </c>
      <c r="G164" s="85"/>
      <c r="H164" s="236">
        <v>354.38</v>
      </c>
      <c r="I164" s="87"/>
      <c r="J164" s="236">
        <v>708.76</v>
      </c>
      <c r="K164" s="87"/>
      <c r="L164" s="236">
        <v>1063.1400000000001</v>
      </c>
      <c r="M164" s="87"/>
      <c r="N164" s="238">
        <v>1417.52</v>
      </c>
    </row>
    <row r="165" spans="1:14" x14ac:dyDescent="0.25">
      <c r="A165" s="153" t="s">
        <v>80</v>
      </c>
      <c r="B165" s="152" t="s">
        <v>79</v>
      </c>
      <c r="C165" s="193"/>
      <c r="D165" s="193"/>
      <c r="E165" s="193"/>
      <c r="F165" s="249"/>
      <c r="G165" s="85"/>
      <c r="H165" s="87">
        <v>0</v>
      </c>
      <c r="I165" s="87"/>
      <c r="J165" s="87">
        <v>0</v>
      </c>
      <c r="K165" s="87"/>
      <c r="L165" s="87">
        <v>0</v>
      </c>
      <c r="M165" s="87"/>
      <c r="N165" s="89">
        <v>800</v>
      </c>
    </row>
    <row r="166" spans="1:14" ht="25.5" x14ac:dyDescent="0.25">
      <c r="A166" s="153"/>
      <c r="B166" s="190"/>
      <c r="C166" s="193" t="s">
        <v>391</v>
      </c>
      <c r="D166" s="193" t="s">
        <v>392</v>
      </c>
      <c r="E166" s="193" t="s">
        <v>190</v>
      </c>
      <c r="F166" s="197" t="s">
        <v>207</v>
      </c>
      <c r="G166" s="85"/>
      <c r="H166" s="236">
        <v>0</v>
      </c>
      <c r="I166" s="87"/>
      <c r="J166" s="236">
        <v>0</v>
      </c>
      <c r="K166" s="87"/>
      <c r="L166" s="236">
        <v>0</v>
      </c>
      <c r="M166" s="87"/>
      <c r="N166" s="238">
        <v>800</v>
      </c>
    </row>
    <row r="167" spans="1:14" x14ac:dyDescent="0.25">
      <c r="A167" s="156" t="s">
        <v>62</v>
      </c>
      <c r="B167" s="158" t="s">
        <v>127</v>
      </c>
      <c r="C167" s="192"/>
      <c r="D167" s="192"/>
      <c r="E167" s="192"/>
      <c r="F167" s="247"/>
      <c r="G167" s="77">
        <f>SUM(G107:G165)</f>
        <v>65104.11</v>
      </c>
      <c r="H167" s="78">
        <f>SUM(H165,H163,H162,H158,H157,H156,H150,H119,H114,H107)</f>
        <v>42633.24</v>
      </c>
      <c r="I167" s="78">
        <f>SUM(I165,I163,I162,I158,I157,I156,I150,I119,I114,I107)</f>
        <v>87192.51</v>
      </c>
      <c r="J167" s="78">
        <f>SUM(J165,J163,J162,J158,J157,J156,J150,J119,J114,J107)</f>
        <v>87847.37000000001</v>
      </c>
      <c r="K167" s="78">
        <f>SUM(K165,K163,K162,K158,K157,K156,K150,K119,K114,K107)</f>
        <v>107128.56</v>
      </c>
      <c r="L167" s="78">
        <f>SUM(L165,L163,L162,L158,L157,L156,L150,L119,L114,L107)</f>
        <v>199074.66</v>
      </c>
      <c r="M167" s="78">
        <f>SUM(M107:M165)</f>
        <v>134252.29999999999</v>
      </c>
      <c r="N167" s="79">
        <f>SUM(N165,N163,N162,N158,N157,N156,N150,N119,N114,N107)</f>
        <v>242866.56</v>
      </c>
    </row>
    <row r="168" spans="1:14" x14ac:dyDescent="0.25">
      <c r="A168" s="153" t="s">
        <v>83</v>
      </c>
      <c r="B168" s="152" t="s">
        <v>82</v>
      </c>
      <c r="C168" s="154"/>
      <c r="D168" s="154"/>
      <c r="E168" s="154"/>
      <c r="F168" s="167"/>
      <c r="G168" s="73"/>
      <c r="H168" s="75"/>
      <c r="I168" s="87"/>
      <c r="J168" s="87"/>
      <c r="K168" s="87"/>
      <c r="L168" s="87"/>
      <c r="M168" s="87"/>
      <c r="N168" s="171"/>
    </row>
    <row r="169" spans="1:14" x14ac:dyDescent="0.25">
      <c r="A169" s="153" t="s">
        <v>85</v>
      </c>
      <c r="B169" s="152" t="s">
        <v>84</v>
      </c>
      <c r="C169" s="203"/>
      <c r="D169" s="203"/>
      <c r="E169" s="203"/>
      <c r="F169" s="262"/>
      <c r="G169" s="168">
        <v>96378.12</v>
      </c>
      <c r="H169" s="169">
        <f>SUM(H170:H183)</f>
        <v>610</v>
      </c>
      <c r="I169" s="169">
        <v>175844.02</v>
      </c>
      <c r="J169" s="169">
        <f>SUM(J170:J183)</f>
        <v>508730.15</v>
      </c>
      <c r="K169" s="169">
        <v>218094.51</v>
      </c>
      <c r="L169" s="169">
        <f>SUM(L170:L183)</f>
        <v>1026518.4700000001</v>
      </c>
      <c r="M169" s="169">
        <v>272774.3</v>
      </c>
      <c r="N169" s="170">
        <f>SUM(N170:N183)</f>
        <v>1026518.4700000001</v>
      </c>
    </row>
    <row r="170" spans="1:14" ht="38.25" x14ac:dyDescent="0.25">
      <c r="A170" s="153"/>
      <c r="B170" s="190"/>
      <c r="C170" s="204" t="s">
        <v>393</v>
      </c>
      <c r="D170" s="204" t="s">
        <v>394</v>
      </c>
      <c r="E170" s="204" t="s">
        <v>395</v>
      </c>
      <c r="F170" s="206" t="s">
        <v>207</v>
      </c>
      <c r="G170" s="251"/>
      <c r="H170" s="256">
        <v>0</v>
      </c>
      <c r="I170" s="253"/>
      <c r="J170" s="256">
        <v>0</v>
      </c>
      <c r="K170" s="253"/>
      <c r="L170" s="256">
        <v>14000</v>
      </c>
      <c r="M170" s="253"/>
      <c r="N170" s="257">
        <v>14000</v>
      </c>
    </row>
    <row r="171" spans="1:14" ht="38.25" x14ac:dyDescent="0.25">
      <c r="A171" s="153"/>
      <c r="B171" s="190"/>
      <c r="C171" s="211" t="s">
        <v>396</v>
      </c>
      <c r="D171" s="211" t="s">
        <v>394</v>
      </c>
      <c r="E171" s="211" t="s">
        <v>395</v>
      </c>
      <c r="F171" s="212" t="s">
        <v>207</v>
      </c>
      <c r="G171" s="258"/>
      <c r="H171" s="259">
        <v>0</v>
      </c>
      <c r="I171" s="260"/>
      <c r="J171" s="259">
        <v>0</v>
      </c>
      <c r="K171" s="260"/>
      <c r="L171" s="259">
        <v>1465</v>
      </c>
      <c r="M171" s="260"/>
      <c r="N171" s="261">
        <v>1465</v>
      </c>
    </row>
    <row r="172" spans="1:14" ht="38.25" x14ac:dyDescent="0.25">
      <c r="A172" s="153"/>
      <c r="B172" s="190"/>
      <c r="C172" s="211" t="s">
        <v>397</v>
      </c>
      <c r="D172" s="211" t="s">
        <v>394</v>
      </c>
      <c r="E172" s="211" t="s">
        <v>395</v>
      </c>
      <c r="F172" s="212" t="s">
        <v>207</v>
      </c>
      <c r="G172" s="258"/>
      <c r="H172" s="259">
        <v>0</v>
      </c>
      <c r="I172" s="260"/>
      <c r="J172" s="259">
        <v>7776</v>
      </c>
      <c r="K172" s="260"/>
      <c r="L172" s="259">
        <v>7776</v>
      </c>
      <c r="M172" s="260"/>
      <c r="N172" s="261">
        <v>7776</v>
      </c>
    </row>
    <row r="173" spans="1:14" ht="38.25" x14ac:dyDescent="0.25">
      <c r="A173" s="153"/>
      <c r="B173" s="190"/>
      <c r="C173" s="211" t="s">
        <v>398</v>
      </c>
      <c r="D173" s="211" t="s">
        <v>394</v>
      </c>
      <c r="E173" s="211" t="s">
        <v>395</v>
      </c>
      <c r="F173" s="212" t="s">
        <v>207</v>
      </c>
      <c r="G173" s="258"/>
      <c r="H173" s="259">
        <v>0</v>
      </c>
      <c r="I173" s="260"/>
      <c r="J173" s="259">
        <v>0</v>
      </c>
      <c r="K173" s="260"/>
      <c r="L173" s="259">
        <v>15782</v>
      </c>
      <c r="M173" s="260"/>
      <c r="N173" s="261">
        <v>15782</v>
      </c>
    </row>
    <row r="174" spans="1:14" ht="76.5" x14ac:dyDescent="0.25">
      <c r="A174" s="153"/>
      <c r="B174" s="190"/>
      <c r="C174" s="211" t="s">
        <v>399</v>
      </c>
      <c r="D174" s="211" t="s">
        <v>400</v>
      </c>
      <c r="E174" s="211" t="s">
        <v>401</v>
      </c>
      <c r="F174" s="212" t="s">
        <v>207</v>
      </c>
      <c r="G174" s="258"/>
      <c r="H174" s="259">
        <v>0</v>
      </c>
      <c r="I174" s="260"/>
      <c r="J174" s="259">
        <v>300000</v>
      </c>
      <c r="K174" s="260"/>
      <c r="L174" s="259">
        <v>607458.97</v>
      </c>
      <c r="M174" s="260"/>
      <c r="N174" s="261">
        <v>607458.97</v>
      </c>
    </row>
    <row r="175" spans="1:14" ht="51" x14ac:dyDescent="0.25">
      <c r="A175" s="153"/>
      <c r="B175" s="190"/>
      <c r="C175" s="211" t="s">
        <v>402</v>
      </c>
      <c r="D175" s="211" t="s">
        <v>403</v>
      </c>
      <c r="E175" s="211" t="s">
        <v>404</v>
      </c>
      <c r="F175" s="212" t="s">
        <v>207</v>
      </c>
      <c r="G175" s="258"/>
      <c r="H175" s="259">
        <v>0</v>
      </c>
      <c r="I175" s="260"/>
      <c r="J175" s="259">
        <v>0</v>
      </c>
      <c r="K175" s="260"/>
      <c r="L175" s="259">
        <v>49017.91</v>
      </c>
      <c r="M175" s="260"/>
      <c r="N175" s="261">
        <v>49017.91</v>
      </c>
    </row>
    <row r="176" spans="1:14" ht="25.5" x14ac:dyDescent="0.25">
      <c r="A176" s="153"/>
      <c r="B176" s="190"/>
      <c r="C176" s="211" t="s">
        <v>405</v>
      </c>
      <c r="D176" s="211" t="s">
        <v>403</v>
      </c>
      <c r="E176" s="211" t="s">
        <v>406</v>
      </c>
      <c r="F176" s="212" t="s">
        <v>207</v>
      </c>
      <c r="G176" s="258"/>
      <c r="H176" s="259">
        <v>0</v>
      </c>
      <c r="I176" s="260"/>
      <c r="J176" s="259">
        <v>88701.91</v>
      </c>
      <c r="K176" s="260"/>
      <c r="L176" s="259">
        <v>88701.91</v>
      </c>
      <c r="M176" s="260"/>
      <c r="N176" s="261">
        <v>88701.91</v>
      </c>
    </row>
    <row r="177" spans="1:14" ht="38.25" x14ac:dyDescent="0.25">
      <c r="A177" s="153"/>
      <c r="B177" s="190"/>
      <c r="C177" s="211" t="s">
        <v>407</v>
      </c>
      <c r="D177" s="211" t="s">
        <v>403</v>
      </c>
      <c r="E177" s="211" t="s">
        <v>190</v>
      </c>
      <c r="F177" s="212" t="s">
        <v>207</v>
      </c>
      <c r="G177" s="258"/>
      <c r="H177" s="259">
        <v>0</v>
      </c>
      <c r="I177" s="260"/>
      <c r="J177" s="259">
        <v>0</v>
      </c>
      <c r="K177" s="260"/>
      <c r="L177" s="259">
        <v>52288.29</v>
      </c>
      <c r="M177" s="260"/>
      <c r="N177" s="261">
        <v>52288.29</v>
      </c>
    </row>
    <row r="178" spans="1:14" ht="38.25" x14ac:dyDescent="0.25">
      <c r="A178" s="153"/>
      <c r="B178" s="190"/>
      <c r="C178" s="211" t="s">
        <v>408</v>
      </c>
      <c r="D178" s="211" t="s">
        <v>403</v>
      </c>
      <c r="E178" s="211" t="s">
        <v>190</v>
      </c>
      <c r="F178" s="212" t="s">
        <v>207</v>
      </c>
      <c r="G178" s="258"/>
      <c r="H178" s="259">
        <v>0</v>
      </c>
      <c r="I178" s="260"/>
      <c r="J178" s="259">
        <v>0</v>
      </c>
      <c r="K178" s="260"/>
      <c r="L178" s="259">
        <v>9946.18</v>
      </c>
      <c r="M178" s="260"/>
      <c r="N178" s="261">
        <v>9946.18</v>
      </c>
    </row>
    <row r="179" spans="1:14" ht="38.25" x14ac:dyDescent="0.25">
      <c r="A179" s="153"/>
      <c r="B179" s="190"/>
      <c r="C179" s="211" t="s">
        <v>409</v>
      </c>
      <c r="D179" s="211" t="s">
        <v>403</v>
      </c>
      <c r="E179" s="211" t="s">
        <v>410</v>
      </c>
      <c r="F179" s="212" t="s">
        <v>207</v>
      </c>
      <c r="G179" s="258"/>
      <c r="H179" s="259">
        <v>0</v>
      </c>
      <c r="I179" s="260"/>
      <c r="J179" s="259">
        <v>1123.45</v>
      </c>
      <c r="K179" s="260"/>
      <c r="L179" s="259">
        <v>1123.45</v>
      </c>
      <c r="M179" s="260"/>
      <c r="N179" s="261">
        <v>1123.45</v>
      </c>
    </row>
    <row r="180" spans="1:14" ht="51" x14ac:dyDescent="0.25">
      <c r="A180" s="153"/>
      <c r="B180" s="190"/>
      <c r="C180" s="211" t="s">
        <v>411</v>
      </c>
      <c r="D180" s="211" t="s">
        <v>403</v>
      </c>
      <c r="E180" s="211" t="s">
        <v>412</v>
      </c>
      <c r="F180" s="212" t="s">
        <v>207</v>
      </c>
      <c r="G180" s="258"/>
      <c r="H180" s="259">
        <v>610</v>
      </c>
      <c r="I180" s="260"/>
      <c r="J180" s="259">
        <v>610</v>
      </c>
      <c r="K180" s="260"/>
      <c r="L180" s="259">
        <v>610</v>
      </c>
      <c r="M180" s="260"/>
      <c r="N180" s="261">
        <v>610</v>
      </c>
    </row>
    <row r="181" spans="1:14" ht="25.5" x14ac:dyDescent="0.25">
      <c r="A181" s="153"/>
      <c r="B181" s="190"/>
      <c r="C181" s="211" t="s">
        <v>413</v>
      </c>
      <c r="D181" s="211" t="s">
        <v>403</v>
      </c>
      <c r="E181" s="211" t="s">
        <v>410</v>
      </c>
      <c r="F181" s="212" t="s">
        <v>207</v>
      </c>
      <c r="G181" s="258"/>
      <c r="H181" s="259">
        <v>0</v>
      </c>
      <c r="I181" s="260"/>
      <c r="J181" s="259">
        <v>0</v>
      </c>
      <c r="K181" s="260"/>
      <c r="L181" s="259">
        <v>67829.97</v>
      </c>
      <c r="M181" s="260"/>
      <c r="N181" s="261">
        <v>67829.97</v>
      </c>
    </row>
    <row r="182" spans="1:14" ht="51" x14ac:dyDescent="0.25">
      <c r="A182" s="153"/>
      <c r="B182" s="190"/>
      <c r="C182" s="211" t="s">
        <v>414</v>
      </c>
      <c r="D182" s="211" t="s">
        <v>415</v>
      </c>
      <c r="E182" s="211" t="s">
        <v>416</v>
      </c>
      <c r="F182" s="212" t="s">
        <v>207</v>
      </c>
      <c r="G182" s="258"/>
      <c r="H182" s="259">
        <v>0</v>
      </c>
      <c r="I182" s="260"/>
      <c r="J182" s="259">
        <v>3264.56</v>
      </c>
      <c r="K182" s="260"/>
      <c r="L182" s="259">
        <v>3264.56</v>
      </c>
      <c r="M182" s="260"/>
      <c r="N182" s="261">
        <v>3264.56</v>
      </c>
    </row>
    <row r="183" spans="1:14" ht="51" x14ac:dyDescent="0.25">
      <c r="A183" s="153"/>
      <c r="B183" s="190"/>
      <c r="C183" s="191" t="s">
        <v>417</v>
      </c>
      <c r="D183" s="191" t="s">
        <v>403</v>
      </c>
      <c r="E183" s="191" t="s">
        <v>190</v>
      </c>
      <c r="F183" s="195" t="s">
        <v>207</v>
      </c>
      <c r="G183" s="250"/>
      <c r="H183" s="254">
        <v>0</v>
      </c>
      <c r="I183" s="252"/>
      <c r="J183" s="254">
        <v>107254.23</v>
      </c>
      <c r="K183" s="252"/>
      <c r="L183" s="254">
        <v>107254.23</v>
      </c>
      <c r="M183" s="252"/>
      <c r="N183" s="255">
        <v>107254.23</v>
      </c>
    </row>
    <row r="184" spans="1:14" x14ac:dyDescent="0.25">
      <c r="A184" s="153" t="s">
        <v>86</v>
      </c>
      <c r="B184" s="152" t="s">
        <v>0</v>
      </c>
      <c r="C184" s="193"/>
      <c r="D184" s="193"/>
      <c r="E184" s="193"/>
      <c r="F184" s="249"/>
      <c r="G184" s="85"/>
      <c r="H184" s="87">
        <f>SUM(H185:H189)</f>
        <v>0</v>
      </c>
      <c r="I184" s="87"/>
      <c r="J184" s="87">
        <f>SUM(J185:J189)</f>
        <v>131842.01</v>
      </c>
      <c r="K184" s="87"/>
      <c r="L184" s="87">
        <f>SUM(L185:L189)</f>
        <v>158917.40999999997</v>
      </c>
      <c r="M184" s="87">
        <v>944.18</v>
      </c>
      <c r="N184" s="89">
        <f>SUM(N185:N189)</f>
        <v>158917.40999999997</v>
      </c>
    </row>
    <row r="185" spans="1:14" ht="25.5" x14ac:dyDescent="0.25">
      <c r="A185" s="153"/>
      <c r="B185" s="190"/>
      <c r="C185" s="204" t="s">
        <v>418</v>
      </c>
      <c r="D185" s="204" t="s">
        <v>419</v>
      </c>
      <c r="E185" s="204" t="s">
        <v>420</v>
      </c>
      <c r="F185" s="206" t="s">
        <v>207</v>
      </c>
      <c r="G185" s="232"/>
      <c r="H185" s="239">
        <v>0</v>
      </c>
      <c r="I185" s="234"/>
      <c r="J185" s="239">
        <v>58589.87</v>
      </c>
      <c r="K185" s="234"/>
      <c r="L185" s="239">
        <v>58589.87</v>
      </c>
      <c r="M185" s="234"/>
      <c r="N185" s="240">
        <v>58589.87</v>
      </c>
    </row>
    <row r="186" spans="1:14" ht="25.5" x14ac:dyDescent="0.25">
      <c r="A186" s="153"/>
      <c r="B186" s="190"/>
      <c r="C186" s="211" t="s">
        <v>421</v>
      </c>
      <c r="D186" s="211" t="s">
        <v>419</v>
      </c>
      <c r="E186" s="211" t="s">
        <v>420</v>
      </c>
      <c r="F186" s="212" t="s">
        <v>207</v>
      </c>
      <c r="G186" s="241"/>
      <c r="H186" s="242">
        <v>0</v>
      </c>
      <c r="I186" s="243"/>
      <c r="J186" s="242">
        <v>0</v>
      </c>
      <c r="K186" s="243"/>
      <c r="L186" s="242">
        <v>23147</v>
      </c>
      <c r="M186" s="243"/>
      <c r="N186" s="244">
        <v>23147</v>
      </c>
    </row>
    <row r="187" spans="1:14" ht="25.5" x14ac:dyDescent="0.25">
      <c r="A187" s="153"/>
      <c r="B187" s="190"/>
      <c r="C187" s="211" t="s">
        <v>422</v>
      </c>
      <c r="D187" s="211" t="s">
        <v>419</v>
      </c>
      <c r="E187" s="211" t="s">
        <v>420</v>
      </c>
      <c r="F187" s="212" t="s">
        <v>207</v>
      </c>
      <c r="G187" s="241"/>
      <c r="H187" s="242">
        <v>0</v>
      </c>
      <c r="I187" s="243"/>
      <c r="J187" s="242">
        <v>0</v>
      </c>
      <c r="K187" s="243"/>
      <c r="L187" s="242">
        <v>3928.4</v>
      </c>
      <c r="M187" s="243"/>
      <c r="N187" s="244">
        <v>3928.4</v>
      </c>
    </row>
    <row r="188" spans="1:14" ht="38.25" x14ac:dyDescent="0.25">
      <c r="A188" s="153"/>
      <c r="B188" s="190"/>
      <c r="C188" s="211" t="s">
        <v>423</v>
      </c>
      <c r="D188" s="211" t="s">
        <v>424</v>
      </c>
      <c r="E188" s="211" t="s">
        <v>425</v>
      </c>
      <c r="F188" s="212" t="s">
        <v>207</v>
      </c>
      <c r="G188" s="241"/>
      <c r="H188" s="242">
        <v>0</v>
      </c>
      <c r="I188" s="243"/>
      <c r="J188" s="242">
        <v>44715</v>
      </c>
      <c r="K188" s="243"/>
      <c r="L188" s="242">
        <v>44715</v>
      </c>
      <c r="M188" s="243"/>
      <c r="N188" s="244">
        <v>44715</v>
      </c>
    </row>
    <row r="189" spans="1:14" ht="51" x14ac:dyDescent="0.25">
      <c r="A189" s="153"/>
      <c r="B189" s="190"/>
      <c r="C189" s="191" t="s">
        <v>426</v>
      </c>
      <c r="D189" s="191" t="s">
        <v>424</v>
      </c>
      <c r="E189" s="191" t="s">
        <v>425</v>
      </c>
      <c r="F189" s="195" t="s">
        <v>207</v>
      </c>
      <c r="G189" s="231"/>
      <c r="H189" s="235">
        <v>0</v>
      </c>
      <c r="I189" s="233"/>
      <c r="J189" s="235">
        <v>28537.14</v>
      </c>
      <c r="K189" s="233"/>
      <c r="L189" s="235">
        <v>28537.14</v>
      </c>
      <c r="M189" s="233"/>
      <c r="N189" s="237">
        <v>28537.14</v>
      </c>
    </row>
    <row r="190" spans="1:14" x14ac:dyDescent="0.25">
      <c r="A190" s="153" t="s">
        <v>87</v>
      </c>
      <c r="B190" s="152" t="s">
        <v>1</v>
      </c>
      <c r="C190" s="192"/>
      <c r="D190" s="192"/>
      <c r="E190" s="192"/>
      <c r="F190" s="247"/>
      <c r="G190" s="85"/>
      <c r="H190" s="87"/>
      <c r="I190" s="87"/>
      <c r="J190" s="87"/>
      <c r="K190" s="87"/>
      <c r="L190" s="87"/>
      <c r="M190" s="87"/>
      <c r="N190" s="89"/>
    </row>
    <row r="191" spans="1:14" x14ac:dyDescent="0.25">
      <c r="A191" s="153" t="s">
        <v>89</v>
      </c>
      <c r="B191" s="152" t="s">
        <v>88</v>
      </c>
      <c r="C191" s="203"/>
      <c r="D191" s="203"/>
      <c r="E191" s="203"/>
      <c r="F191" s="262"/>
      <c r="G191" s="172"/>
      <c r="H191" s="173">
        <v>0</v>
      </c>
      <c r="I191" s="173"/>
      <c r="J191" s="173">
        <v>0</v>
      </c>
      <c r="K191" s="173">
        <v>4989.8</v>
      </c>
      <c r="L191" s="173">
        <v>1020</v>
      </c>
      <c r="M191" s="173">
        <v>4989.8</v>
      </c>
      <c r="N191" s="174">
        <v>1020</v>
      </c>
    </row>
    <row r="192" spans="1:14" ht="38.25" x14ac:dyDescent="0.25">
      <c r="A192" s="153"/>
      <c r="B192" s="190"/>
      <c r="C192" s="193" t="s">
        <v>427</v>
      </c>
      <c r="D192" s="193" t="s">
        <v>428</v>
      </c>
      <c r="E192" s="193" t="s">
        <v>190</v>
      </c>
      <c r="F192" s="197" t="s">
        <v>207</v>
      </c>
      <c r="G192" s="172"/>
      <c r="H192" s="263">
        <v>0</v>
      </c>
      <c r="I192" s="173"/>
      <c r="J192" s="263">
        <v>0</v>
      </c>
      <c r="K192" s="173"/>
      <c r="L192" s="263">
        <v>1020</v>
      </c>
      <c r="M192" s="173"/>
      <c r="N192" s="264">
        <v>1020</v>
      </c>
    </row>
    <row r="193" spans="1:14" x14ac:dyDescent="0.25">
      <c r="A193" s="156" t="s">
        <v>81</v>
      </c>
      <c r="B193" s="158" t="s">
        <v>126</v>
      </c>
      <c r="C193" s="192"/>
      <c r="D193" s="192"/>
      <c r="E193" s="192"/>
      <c r="F193" s="247"/>
      <c r="G193" s="77">
        <f>SUM(G168:G191)</f>
        <v>96378.12</v>
      </c>
      <c r="H193" s="78">
        <f>SUM(H191,H190,H184,H169,H168)</f>
        <v>610</v>
      </c>
      <c r="I193" s="78">
        <f>SUM(I168:I191)</f>
        <v>175844.02</v>
      </c>
      <c r="J193" s="78">
        <f>SUM(J191,J190,J184,J169,J168)</f>
        <v>640572.16000000003</v>
      </c>
      <c r="K193" s="78">
        <f>SUM(K168:K191)</f>
        <v>223084.31</v>
      </c>
      <c r="L193" s="78">
        <f>SUM(L191,L190,L184,L169,L168)</f>
        <v>1186455.8800000001</v>
      </c>
      <c r="M193" s="78">
        <f>SUM(M168:M191)</f>
        <v>278708.27999999997</v>
      </c>
      <c r="N193" s="79">
        <f>SUM(N191,N190,N184,N169,N168)</f>
        <v>1186455.8800000001</v>
      </c>
    </row>
    <row r="194" spans="1:14" x14ac:dyDescent="0.25">
      <c r="A194" s="153" t="s">
        <v>92</v>
      </c>
      <c r="B194" s="152" t="s">
        <v>91</v>
      </c>
      <c r="C194" s="154"/>
      <c r="D194" s="154"/>
      <c r="E194" s="154"/>
      <c r="F194" s="167"/>
      <c r="G194" s="85"/>
      <c r="H194" s="87"/>
      <c r="I194" s="87"/>
      <c r="J194" s="87"/>
      <c r="K194" s="87"/>
      <c r="L194" s="87"/>
      <c r="M194" s="87"/>
      <c r="N194" s="89"/>
    </row>
    <row r="195" spans="1:14" x14ac:dyDescent="0.25">
      <c r="A195" s="153" t="s">
        <v>94</v>
      </c>
      <c r="B195" s="152" t="s">
        <v>93</v>
      </c>
      <c r="C195" s="154"/>
      <c r="D195" s="154"/>
      <c r="E195" s="154"/>
      <c r="F195" s="167"/>
      <c r="G195" s="85"/>
      <c r="H195" s="87"/>
      <c r="I195" s="87"/>
      <c r="J195" s="87"/>
      <c r="K195" s="87"/>
      <c r="L195" s="87"/>
      <c r="M195" s="87"/>
      <c r="N195" s="89"/>
    </row>
    <row r="196" spans="1:14" x14ac:dyDescent="0.25">
      <c r="A196" s="153" t="s">
        <v>96</v>
      </c>
      <c r="B196" s="152" t="s">
        <v>95</v>
      </c>
      <c r="C196" s="154"/>
      <c r="D196" s="154"/>
      <c r="E196" s="154"/>
      <c r="F196" s="167"/>
      <c r="G196" s="85"/>
      <c r="H196" s="87"/>
      <c r="I196" s="87"/>
      <c r="J196" s="87"/>
      <c r="K196" s="87"/>
      <c r="L196" s="87"/>
      <c r="M196" s="87"/>
      <c r="N196" s="89"/>
    </row>
    <row r="197" spans="1:14" x14ac:dyDescent="0.25">
      <c r="A197" s="153" t="s">
        <v>98</v>
      </c>
      <c r="B197" s="152" t="s">
        <v>97</v>
      </c>
      <c r="C197" s="154"/>
      <c r="D197" s="154"/>
      <c r="E197" s="154"/>
      <c r="F197" s="167"/>
      <c r="G197" s="85"/>
      <c r="H197" s="87"/>
      <c r="I197" s="87"/>
      <c r="J197" s="87"/>
      <c r="K197" s="87"/>
      <c r="L197" s="87"/>
      <c r="M197" s="87"/>
      <c r="N197" s="89"/>
    </row>
    <row r="198" spans="1:14" x14ac:dyDescent="0.25">
      <c r="A198" s="156" t="s">
        <v>90</v>
      </c>
      <c r="B198" s="158" t="s">
        <v>125</v>
      </c>
      <c r="C198" s="154"/>
      <c r="D198" s="154"/>
      <c r="E198" s="154"/>
      <c r="F198" s="167"/>
      <c r="G198" s="77">
        <f>SUM(G194:G197)</f>
        <v>0</v>
      </c>
      <c r="H198" s="175">
        <f>SUM(H197,H196,H195,H194)</f>
        <v>0</v>
      </c>
      <c r="I198" s="175">
        <f>SUM(I194:I197)</f>
        <v>0</v>
      </c>
      <c r="J198" s="175">
        <f>SUM(J197,J196,J195,J194)</f>
        <v>0</v>
      </c>
      <c r="K198" s="175">
        <f>SUM(K194:K197)</f>
        <v>0</v>
      </c>
      <c r="L198" s="175">
        <f>SUM(L197,L196,L195,L194)</f>
        <v>0</v>
      </c>
      <c r="M198" s="175">
        <f>SUM(M194:M197)</f>
        <v>0</v>
      </c>
      <c r="N198" s="176">
        <f>SUM(N197,N196,N195,N194)</f>
        <v>0</v>
      </c>
    </row>
    <row r="199" spans="1:14" x14ac:dyDescent="0.25">
      <c r="A199" s="153" t="s">
        <v>101</v>
      </c>
      <c r="B199" s="152" t="s">
        <v>100</v>
      </c>
      <c r="C199" s="154"/>
      <c r="D199" s="154"/>
      <c r="E199" s="154"/>
      <c r="F199" s="167"/>
      <c r="G199" s="85"/>
      <c r="H199" s="87"/>
      <c r="I199" s="87"/>
      <c r="J199" s="87"/>
      <c r="K199" s="87"/>
      <c r="L199" s="87"/>
      <c r="M199" s="87"/>
      <c r="N199" s="89"/>
    </row>
    <row r="200" spans="1:14" x14ac:dyDescent="0.25">
      <c r="A200" s="153" t="s">
        <v>103</v>
      </c>
      <c r="B200" s="152" t="s">
        <v>102</v>
      </c>
      <c r="C200" s="154"/>
      <c r="D200" s="154"/>
      <c r="E200" s="154"/>
      <c r="F200" s="167"/>
      <c r="G200" s="85"/>
      <c r="H200" s="87"/>
      <c r="I200" s="87"/>
      <c r="J200" s="87"/>
      <c r="K200" s="87"/>
      <c r="L200" s="87"/>
      <c r="M200" s="87"/>
      <c r="N200" s="89"/>
    </row>
    <row r="201" spans="1:14" x14ac:dyDescent="0.25">
      <c r="A201" s="153" t="s">
        <v>105</v>
      </c>
      <c r="B201" s="152" t="s">
        <v>104</v>
      </c>
      <c r="C201" s="203"/>
      <c r="D201" s="203"/>
      <c r="E201" s="203"/>
      <c r="F201" s="262"/>
      <c r="G201" s="85"/>
      <c r="H201" s="87">
        <v>0</v>
      </c>
      <c r="I201" s="87">
        <v>2198.02</v>
      </c>
      <c r="J201" s="87">
        <v>2270</v>
      </c>
      <c r="K201" s="87">
        <v>2198.02</v>
      </c>
      <c r="L201" s="87">
        <v>2270</v>
      </c>
      <c r="M201" s="87">
        <v>4351.91</v>
      </c>
      <c r="N201" s="89">
        <v>4540</v>
      </c>
    </row>
    <row r="202" spans="1:14" ht="51" x14ac:dyDescent="0.25">
      <c r="A202" s="153"/>
      <c r="B202" s="190"/>
      <c r="C202" s="193" t="s">
        <v>429</v>
      </c>
      <c r="D202" s="193" t="s">
        <v>430</v>
      </c>
      <c r="E202" s="193" t="s">
        <v>190</v>
      </c>
      <c r="F202" s="197" t="s">
        <v>385</v>
      </c>
      <c r="G202" s="85"/>
      <c r="H202" s="236">
        <v>0</v>
      </c>
      <c r="I202" s="87"/>
      <c r="J202" s="236">
        <v>2270</v>
      </c>
      <c r="K202" s="87"/>
      <c r="L202" s="236">
        <v>2270</v>
      </c>
      <c r="M202" s="87"/>
      <c r="N202" s="238">
        <v>4540</v>
      </c>
    </row>
    <row r="203" spans="1:14" x14ac:dyDescent="0.25">
      <c r="A203" s="153" t="s">
        <v>107</v>
      </c>
      <c r="B203" s="152" t="s">
        <v>106</v>
      </c>
      <c r="C203" s="192"/>
      <c r="D203" s="192"/>
      <c r="E203" s="192"/>
      <c r="F203" s="247"/>
      <c r="G203" s="85"/>
      <c r="H203" s="87"/>
      <c r="I203" s="87"/>
      <c r="J203" s="87"/>
      <c r="K203" s="87"/>
      <c r="L203" s="87"/>
      <c r="M203" s="87"/>
      <c r="N203" s="89"/>
    </row>
    <row r="204" spans="1:14" x14ac:dyDescent="0.25">
      <c r="A204" s="153" t="s">
        <v>109</v>
      </c>
      <c r="B204" s="152" t="s">
        <v>108</v>
      </c>
      <c r="C204" s="154"/>
      <c r="D204" s="154"/>
      <c r="E204" s="154"/>
      <c r="F204" s="167"/>
      <c r="G204" s="85"/>
      <c r="H204" s="87"/>
      <c r="I204" s="87"/>
      <c r="J204" s="87"/>
      <c r="K204" s="87"/>
      <c r="L204" s="87"/>
      <c r="M204" s="87"/>
      <c r="N204" s="89"/>
    </row>
    <row r="205" spans="1:14" x14ac:dyDescent="0.25">
      <c r="A205" s="156" t="s">
        <v>99</v>
      </c>
      <c r="B205" s="158" t="s">
        <v>124</v>
      </c>
      <c r="C205" s="154"/>
      <c r="D205" s="154"/>
      <c r="E205" s="154"/>
      <c r="F205" s="167"/>
      <c r="G205" s="177">
        <f>SUM(G199:G204)</f>
        <v>0</v>
      </c>
      <c r="H205" s="175">
        <f>SUM(H204,H203,H201,H200,H199)</f>
        <v>0</v>
      </c>
      <c r="I205" s="175">
        <f>SUM(I199:I204)</f>
        <v>2198.02</v>
      </c>
      <c r="J205" s="175">
        <f>SUM(J204,J203,J201,J200,J199)</f>
        <v>2270</v>
      </c>
      <c r="K205" s="175">
        <f>SUM(K204,K203,K201,K200,K199)</f>
        <v>2198.02</v>
      </c>
      <c r="L205" s="175">
        <f>SUM(L204,L203,L201,L200,L199)</f>
        <v>2270</v>
      </c>
      <c r="M205" s="175">
        <f>SUM(M204,M203,M201,M200,M199)</f>
        <v>4351.91</v>
      </c>
      <c r="N205" s="176">
        <f>SUM(N204,N203,N201,N200,N199)</f>
        <v>4540</v>
      </c>
    </row>
    <row r="206" spans="1:14" x14ac:dyDescent="0.25">
      <c r="A206" s="153" t="s">
        <v>168</v>
      </c>
      <c r="B206" s="178" t="s">
        <v>175</v>
      </c>
      <c r="C206" s="268"/>
      <c r="D206" s="268"/>
      <c r="E206" s="268"/>
      <c r="F206" s="271"/>
      <c r="G206" s="85"/>
      <c r="H206" s="87">
        <v>0</v>
      </c>
      <c r="I206" s="87">
        <v>31152.14</v>
      </c>
      <c r="J206" s="87">
        <v>0</v>
      </c>
      <c r="K206" s="87">
        <v>32990.870000000003</v>
      </c>
      <c r="L206" s="87">
        <v>0</v>
      </c>
      <c r="M206" s="87">
        <v>32990.870000000003</v>
      </c>
      <c r="N206" s="89">
        <v>77000</v>
      </c>
    </row>
    <row r="207" spans="1:14" ht="38.25" x14ac:dyDescent="0.25">
      <c r="A207" s="153"/>
      <c r="B207" s="265"/>
      <c r="C207" s="267" t="s">
        <v>431</v>
      </c>
      <c r="D207" s="267" t="s">
        <v>432</v>
      </c>
      <c r="E207" s="267" t="s">
        <v>433</v>
      </c>
      <c r="F207" s="270" t="s">
        <v>207</v>
      </c>
      <c r="G207" s="85"/>
      <c r="H207" s="236">
        <v>0</v>
      </c>
      <c r="I207" s="87"/>
      <c r="J207" s="236">
        <v>0</v>
      </c>
      <c r="K207" s="87"/>
      <c r="L207" s="236">
        <v>0</v>
      </c>
      <c r="M207" s="87"/>
      <c r="N207" s="238">
        <v>77000</v>
      </c>
    </row>
    <row r="208" spans="1:14" ht="30" x14ac:dyDescent="0.25">
      <c r="A208" s="156" t="s">
        <v>176</v>
      </c>
      <c r="B208" s="179" t="s">
        <v>128</v>
      </c>
      <c r="C208" s="266"/>
      <c r="D208" s="266"/>
      <c r="E208" s="266"/>
      <c r="F208" s="269"/>
      <c r="G208" s="180">
        <f t="shared" ref="G208:N208" si="8">G206</f>
        <v>0</v>
      </c>
      <c r="H208" s="181">
        <f t="shared" si="8"/>
        <v>0</v>
      </c>
      <c r="I208" s="181">
        <f t="shared" si="8"/>
        <v>31152.14</v>
      </c>
      <c r="J208" s="181">
        <f t="shared" si="8"/>
        <v>0</v>
      </c>
      <c r="K208" s="181">
        <f t="shared" si="8"/>
        <v>32990.870000000003</v>
      </c>
      <c r="L208" s="181">
        <f t="shared" si="8"/>
        <v>0</v>
      </c>
      <c r="M208" s="181">
        <f t="shared" si="8"/>
        <v>32990.870000000003</v>
      </c>
      <c r="N208" s="182">
        <f t="shared" si="8"/>
        <v>77000</v>
      </c>
    </row>
    <row r="209" spans="1:14" x14ac:dyDescent="0.25">
      <c r="A209" s="153" t="s">
        <v>112</v>
      </c>
      <c r="B209" s="152" t="s">
        <v>111</v>
      </c>
      <c r="C209" s="203"/>
      <c r="D209" s="203"/>
      <c r="E209" s="203"/>
      <c r="F209" s="262"/>
      <c r="G209" s="85">
        <v>10365.1</v>
      </c>
      <c r="H209" s="87">
        <f>SUM(H210:H215)</f>
        <v>30113.65</v>
      </c>
      <c r="I209" s="87">
        <v>81879.91</v>
      </c>
      <c r="J209" s="87">
        <f>SUM(J210:J215)</f>
        <v>60227.3</v>
      </c>
      <c r="K209" s="87">
        <v>129084.39</v>
      </c>
      <c r="L209" s="87">
        <f>SUM(L210:L215)</f>
        <v>90340.950000000012</v>
      </c>
      <c r="M209" s="87">
        <v>130535.82</v>
      </c>
      <c r="N209" s="89">
        <f>SUM(N210:N215)</f>
        <v>122662.33</v>
      </c>
    </row>
    <row r="210" spans="1:14" ht="51" x14ac:dyDescent="0.25">
      <c r="A210" s="153"/>
      <c r="B210" s="190"/>
      <c r="C210" s="204" t="s">
        <v>434</v>
      </c>
      <c r="D210" s="204" t="s">
        <v>435</v>
      </c>
      <c r="E210" s="204" t="s">
        <v>436</v>
      </c>
      <c r="F210" s="206" t="s">
        <v>269</v>
      </c>
      <c r="G210" s="232"/>
      <c r="H210" s="239">
        <v>1200</v>
      </c>
      <c r="I210" s="234"/>
      <c r="J210" s="239">
        <v>2400</v>
      </c>
      <c r="K210" s="234"/>
      <c r="L210" s="239">
        <v>3600</v>
      </c>
      <c r="M210" s="234"/>
      <c r="N210" s="240">
        <v>5200</v>
      </c>
    </row>
    <row r="211" spans="1:14" ht="38.25" x14ac:dyDescent="0.25">
      <c r="A211" s="153"/>
      <c r="B211" s="190"/>
      <c r="C211" s="211" t="s">
        <v>437</v>
      </c>
      <c r="D211" s="211" t="s">
        <v>438</v>
      </c>
      <c r="E211" s="211" t="s">
        <v>439</v>
      </c>
      <c r="F211" s="212" t="s">
        <v>269</v>
      </c>
      <c r="G211" s="241"/>
      <c r="H211" s="242">
        <v>4615.38</v>
      </c>
      <c r="I211" s="243"/>
      <c r="J211" s="242">
        <v>9230.76</v>
      </c>
      <c r="K211" s="243"/>
      <c r="L211" s="242">
        <v>13846.14</v>
      </c>
      <c r="M211" s="243"/>
      <c r="N211" s="244">
        <v>20000</v>
      </c>
    </row>
    <row r="212" spans="1:14" ht="38.25" x14ac:dyDescent="0.25">
      <c r="A212" s="153"/>
      <c r="B212" s="190"/>
      <c r="C212" s="211" t="s">
        <v>440</v>
      </c>
      <c r="D212" s="211" t="s">
        <v>441</v>
      </c>
      <c r="E212" s="211" t="s">
        <v>442</v>
      </c>
      <c r="F212" s="212" t="s">
        <v>191</v>
      </c>
      <c r="G212" s="241"/>
      <c r="H212" s="242">
        <v>5000</v>
      </c>
      <c r="I212" s="243"/>
      <c r="J212" s="242">
        <v>10000</v>
      </c>
      <c r="K212" s="243"/>
      <c r="L212" s="242">
        <v>15000</v>
      </c>
      <c r="M212" s="243"/>
      <c r="N212" s="244">
        <v>20000</v>
      </c>
    </row>
    <row r="213" spans="1:14" ht="38.25" x14ac:dyDescent="0.25">
      <c r="A213" s="153"/>
      <c r="B213" s="190"/>
      <c r="C213" s="211" t="s">
        <v>443</v>
      </c>
      <c r="D213" s="211" t="s">
        <v>444</v>
      </c>
      <c r="E213" s="211" t="s">
        <v>445</v>
      </c>
      <c r="F213" s="212" t="s">
        <v>191</v>
      </c>
      <c r="G213" s="241"/>
      <c r="H213" s="242">
        <v>18365.580000000002</v>
      </c>
      <c r="I213" s="243"/>
      <c r="J213" s="242">
        <v>36731.160000000003</v>
      </c>
      <c r="K213" s="243"/>
      <c r="L213" s="242">
        <v>55096.74</v>
      </c>
      <c r="M213" s="243"/>
      <c r="N213" s="244">
        <v>73462.33</v>
      </c>
    </row>
    <row r="214" spans="1:14" ht="51" x14ac:dyDescent="0.25">
      <c r="A214" s="153"/>
      <c r="B214" s="190"/>
      <c r="C214" s="211" t="s">
        <v>446</v>
      </c>
      <c r="D214" s="211" t="s">
        <v>447</v>
      </c>
      <c r="E214" s="211" t="s">
        <v>448</v>
      </c>
      <c r="F214" s="212" t="s">
        <v>269</v>
      </c>
      <c r="G214" s="241"/>
      <c r="H214" s="242">
        <v>807.69</v>
      </c>
      <c r="I214" s="243"/>
      <c r="J214" s="242">
        <v>1615.38</v>
      </c>
      <c r="K214" s="243"/>
      <c r="L214" s="242">
        <v>2423.0700000000002</v>
      </c>
      <c r="M214" s="243"/>
      <c r="N214" s="244">
        <v>3500</v>
      </c>
    </row>
    <row r="215" spans="1:14" ht="51" x14ac:dyDescent="0.25">
      <c r="A215" s="153"/>
      <c r="B215" s="190"/>
      <c r="C215" s="191" t="s">
        <v>449</v>
      </c>
      <c r="D215" s="191" t="s">
        <v>450</v>
      </c>
      <c r="E215" s="191" t="s">
        <v>451</v>
      </c>
      <c r="F215" s="195" t="s">
        <v>191</v>
      </c>
      <c r="G215" s="231"/>
      <c r="H215" s="235">
        <v>125</v>
      </c>
      <c r="I215" s="233"/>
      <c r="J215" s="235">
        <v>250</v>
      </c>
      <c r="K215" s="233"/>
      <c r="L215" s="235">
        <v>375</v>
      </c>
      <c r="M215" s="233"/>
      <c r="N215" s="237">
        <v>500</v>
      </c>
    </row>
    <row r="216" spans="1:14" x14ac:dyDescent="0.25">
      <c r="A216" s="153" t="s">
        <v>114</v>
      </c>
      <c r="B216" s="152" t="s">
        <v>113</v>
      </c>
      <c r="C216" s="193"/>
      <c r="D216" s="193"/>
      <c r="E216" s="193"/>
      <c r="F216" s="249"/>
      <c r="G216" s="85">
        <v>3125.96</v>
      </c>
      <c r="H216" s="87">
        <f>SUM(H217:H220)</f>
        <v>7235.09</v>
      </c>
      <c r="I216" s="87">
        <v>4018.16</v>
      </c>
      <c r="J216" s="87">
        <f>SUM(J217:J220)</f>
        <v>14470.18</v>
      </c>
      <c r="K216" s="87">
        <v>4018.16</v>
      </c>
      <c r="L216" s="87">
        <f>SUM(L217:L220)</f>
        <v>21705.27</v>
      </c>
      <c r="M216" s="87">
        <v>4018.16</v>
      </c>
      <c r="N216" s="89">
        <f>SUM(N217:N220)</f>
        <v>28940.35</v>
      </c>
    </row>
    <row r="217" spans="1:14" ht="38.25" x14ac:dyDescent="0.25">
      <c r="A217" s="153"/>
      <c r="B217" s="190"/>
      <c r="C217" s="204" t="s">
        <v>452</v>
      </c>
      <c r="D217" s="204" t="s">
        <v>453</v>
      </c>
      <c r="E217" s="204" t="s">
        <v>454</v>
      </c>
      <c r="F217" s="206" t="s">
        <v>191</v>
      </c>
      <c r="G217" s="232"/>
      <c r="H217" s="239">
        <v>563.16</v>
      </c>
      <c r="I217" s="234"/>
      <c r="J217" s="239">
        <v>1126.32</v>
      </c>
      <c r="K217" s="234"/>
      <c r="L217" s="239">
        <v>1689.48</v>
      </c>
      <c r="M217" s="234"/>
      <c r="N217" s="240">
        <v>2252.64</v>
      </c>
    </row>
    <row r="218" spans="1:14" ht="38.25" x14ac:dyDescent="0.25">
      <c r="A218" s="153"/>
      <c r="B218" s="190"/>
      <c r="C218" s="211" t="s">
        <v>455</v>
      </c>
      <c r="D218" s="211" t="s">
        <v>456</v>
      </c>
      <c r="E218" s="211" t="s">
        <v>457</v>
      </c>
      <c r="F218" s="212" t="s">
        <v>191</v>
      </c>
      <c r="G218" s="241"/>
      <c r="H218" s="242">
        <v>1408.25</v>
      </c>
      <c r="I218" s="243"/>
      <c r="J218" s="242">
        <v>2816.5</v>
      </c>
      <c r="K218" s="243"/>
      <c r="L218" s="242">
        <v>4224.75</v>
      </c>
      <c r="M218" s="243"/>
      <c r="N218" s="244">
        <v>5633.01</v>
      </c>
    </row>
    <row r="219" spans="1:14" ht="38.25" x14ac:dyDescent="0.25">
      <c r="A219" s="153"/>
      <c r="B219" s="190"/>
      <c r="C219" s="211" t="s">
        <v>458</v>
      </c>
      <c r="D219" s="211" t="s">
        <v>459</v>
      </c>
      <c r="E219" s="211" t="s">
        <v>460</v>
      </c>
      <c r="F219" s="212" t="s">
        <v>191</v>
      </c>
      <c r="G219" s="241"/>
      <c r="H219" s="242">
        <v>5013.68</v>
      </c>
      <c r="I219" s="243"/>
      <c r="J219" s="242">
        <v>10027.36</v>
      </c>
      <c r="K219" s="243"/>
      <c r="L219" s="242">
        <v>15041.04</v>
      </c>
      <c r="M219" s="243"/>
      <c r="N219" s="244">
        <v>20054.7</v>
      </c>
    </row>
    <row r="220" spans="1:14" ht="38.25" x14ac:dyDescent="0.25">
      <c r="A220" s="153"/>
      <c r="B220" s="190"/>
      <c r="C220" s="191" t="s">
        <v>461</v>
      </c>
      <c r="D220" s="191" t="s">
        <v>462</v>
      </c>
      <c r="E220" s="191" t="s">
        <v>463</v>
      </c>
      <c r="F220" s="195" t="s">
        <v>191</v>
      </c>
      <c r="G220" s="231"/>
      <c r="H220" s="235">
        <v>250</v>
      </c>
      <c r="I220" s="233"/>
      <c r="J220" s="235">
        <v>500</v>
      </c>
      <c r="K220" s="233"/>
      <c r="L220" s="235">
        <v>750</v>
      </c>
      <c r="M220" s="233"/>
      <c r="N220" s="237">
        <v>1000</v>
      </c>
    </row>
    <row r="221" spans="1:14" x14ac:dyDescent="0.25">
      <c r="A221" s="156" t="s">
        <v>110</v>
      </c>
      <c r="B221" s="158" t="s">
        <v>123</v>
      </c>
      <c r="C221" s="192"/>
      <c r="D221" s="192"/>
      <c r="E221" s="192"/>
      <c r="F221" s="247"/>
      <c r="G221" s="183">
        <f t="shared" ref="G221:N221" si="9">+G209+G216</f>
        <v>13491.060000000001</v>
      </c>
      <c r="H221" s="184">
        <f t="shared" si="9"/>
        <v>37348.740000000005</v>
      </c>
      <c r="I221" s="184">
        <f t="shared" si="9"/>
        <v>85898.07</v>
      </c>
      <c r="J221" s="184">
        <f t="shared" si="9"/>
        <v>74697.48000000001</v>
      </c>
      <c r="K221" s="184">
        <f t="shared" si="9"/>
        <v>133102.54999999999</v>
      </c>
      <c r="L221" s="184">
        <f t="shared" si="9"/>
        <v>112046.22000000002</v>
      </c>
      <c r="M221" s="184">
        <f t="shared" si="9"/>
        <v>134553.98000000001</v>
      </c>
      <c r="N221" s="185">
        <f t="shared" si="9"/>
        <v>151602.68</v>
      </c>
    </row>
    <row r="222" spans="1:14" ht="17.25" x14ac:dyDescent="0.25">
      <c r="A222" s="186" t="s">
        <v>137</v>
      </c>
      <c r="B222" s="52" t="s">
        <v>144</v>
      </c>
      <c r="C222" s="145"/>
      <c r="D222" s="145"/>
      <c r="E222" s="145"/>
      <c r="F222" s="146"/>
      <c r="G222" s="187"/>
      <c r="H222" s="188">
        <v>0</v>
      </c>
      <c r="I222" s="188"/>
      <c r="J222" s="188">
        <v>0</v>
      </c>
      <c r="K222" s="188"/>
      <c r="L222" s="188">
        <v>0</v>
      </c>
      <c r="M222" s="188"/>
      <c r="N222" s="189">
        <v>0</v>
      </c>
    </row>
    <row r="223" spans="1:14" x14ac:dyDescent="0.25">
      <c r="A223" s="272" t="s">
        <v>132</v>
      </c>
      <c r="B223" s="273"/>
      <c r="C223" s="147"/>
      <c r="D223" s="147"/>
      <c r="E223" s="147"/>
      <c r="F223" s="147"/>
      <c r="G223" s="137">
        <f t="shared" ref="G223:N223" si="10">+G222+G221+G208+G205+G198+G193+G167</f>
        <v>174973.28999999998</v>
      </c>
      <c r="H223" s="138">
        <f t="shared" si="10"/>
        <v>80591.98000000001</v>
      </c>
      <c r="I223" s="138">
        <f t="shared" si="10"/>
        <v>382284.76</v>
      </c>
      <c r="J223" s="138">
        <f t="shared" si="10"/>
        <v>805387.01</v>
      </c>
      <c r="K223" s="138">
        <f t="shared" si="10"/>
        <v>498504.31</v>
      </c>
      <c r="L223" s="138">
        <f t="shared" si="10"/>
        <v>1499846.76</v>
      </c>
      <c r="M223" s="138">
        <f t="shared" si="10"/>
        <v>584857.34</v>
      </c>
      <c r="N223" s="139">
        <f t="shared" si="10"/>
        <v>1662465.12</v>
      </c>
    </row>
    <row r="224" spans="1:14" x14ac:dyDescent="0.25">
      <c r="A224" s="272" t="s">
        <v>174</v>
      </c>
      <c r="B224" s="273"/>
      <c r="C224" s="144"/>
      <c r="D224" s="144"/>
      <c r="E224" s="144"/>
      <c r="F224" s="144"/>
      <c r="G224" s="16"/>
      <c r="H224" s="102">
        <v>0</v>
      </c>
      <c r="I224" s="17"/>
      <c r="J224" s="102">
        <v>0</v>
      </c>
      <c r="K224" s="17"/>
      <c r="L224" s="102">
        <v>0</v>
      </c>
      <c r="M224" s="17"/>
      <c r="N224" s="104">
        <v>0</v>
      </c>
    </row>
    <row r="225" spans="1:14" x14ac:dyDescent="0.25">
      <c r="A225" s="32"/>
      <c r="B225" s="57"/>
      <c r="C225" s="57"/>
      <c r="D225" s="57"/>
      <c r="E225" s="57"/>
      <c r="F225" s="57"/>
      <c r="G225" s="58"/>
      <c r="H225" s="58"/>
      <c r="I225" s="58"/>
      <c r="J225" s="58"/>
      <c r="K225" s="58"/>
      <c r="L225" s="58"/>
      <c r="M225" s="58"/>
      <c r="N225" s="59"/>
    </row>
    <row r="226" spans="1:14" x14ac:dyDescent="0.25">
      <c r="A226" s="60"/>
      <c r="B226" s="61" t="s">
        <v>129</v>
      </c>
      <c r="C226" s="148"/>
      <c r="D226" s="148"/>
      <c r="E226" s="148"/>
      <c r="F226" s="148"/>
      <c r="G226" s="138">
        <f t="shared" ref="G226:N226" si="11">+G101-G223</f>
        <v>76680.010000000009</v>
      </c>
      <c r="H226" s="138">
        <f t="shared" si="11"/>
        <v>277188.67000000004</v>
      </c>
      <c r="I226" s="138">
        <f t="shared" si="11"/>
        <v>-32235.400000000023</v>
      </c>
      <c r="J226" s="138">
        <f t="shared" si="11"/>
        <v>83707.250000000116</v>
      </c>
      <c r="K226" s="138">
        <f t="shared" si="11"/>
        <v>55627.22000000003</v>
      </c>
      <c r="L226" s="138">
        <f t="shared" si="11"/>
        <v>122142.78000000003</v>
      </c>
      <c r="M226" s="138">
        <f t="shared" si="11"/>
        <v>103559.10999999999</v>
      </c>
      <c r="N226" s="139">
        <f t="shared" si="11"/>
        <v>58398.489999999758</v>
      </c>
    </row>
    <row r="227" spans="1:14" s="38" customFormat="1" x14ac:dyDescent="0.2">
      <c r="A227" s="60"/>
      <c r="B227" s="61" t="s">
        <v>163</v>
      </c>
      <c r="C227" s="149"/>
      <c r="D227" s="149"/>
      <c r="E227" s="149"/>
      <c r="F227" s="149"/>
      <c r="G227" s="18"/>
      <c r="H227" s="142">
        <f>+H102-H224</f>
        <v>122000</v>
      </c>
      <c r="I227" s="19"/>
      <c r="J227" s="142">
        <f>+J102-J224</f>
        <v>122000</v>
      </c>
      <c r="K227" s="19"/>
      <c r="L227" s="142">
        <f>+L102-L224</f>
        <v>122000</v>
      </c>
      <c r="M227" s="19"/>
      <c r="N227" s="140">
        <f>+N102-N224</f>
        <v>122000</v>
      </c>
    </row>
    <row r="228" spans="1:14" s="38" customFormat="1" x14ac:dyDescent="0.25">
      <c r="A228" s="62"/>
      <c r="B228" s="61" t="s">
        <v>134</v>
      </c>
      <c r="C228" s="148"/>
      <c r="D228" s="148"/>
      <c r="E228" s="148"/>
      <c r="F228" s="148"/>
      <c r="G228" s="138">
        <v>0</v>
      </c>
      <c r="H228" s="138">
        <f>IF(H226&lt;0,-H226,0)</f>
        <v>0</v>
      </c>
      <c r="I228" s="138">
        <v>0</v>
      </c>
      <c r="J228" s="138">
        <f>IF(J226&lt;0,-J226,0)</f>
        <v>0</v>
      </c>
      <c r="K228" s="138">
        <v>0</v>
      </c>
      <c r="L228" s="138">
        <f>IF(L226&lt;0,-L226,0)</f>
        <v>0</v>
      </c>
      <c r="M228" s="138">
        <v>0</v>
      </c>
      <c r="N228" s="141">
        <f>IF(N226&lt;0,-N226,0)</f>
        <v>0</v>
      </c>
    </row>
    <row r="229" spans="1:14" s="63" customFormat="1" ht="21" customHeight="1" x14ac:dyDescent="0.2">
      <c r="A229" s="286" t="s">
        <v>149</v>
      </c>
      <c r="B229" s="286"/>
      <c r="C229" s="286"/>
      <c r="D229" s="286"/>
      <c r="E229" s="286"/>
      <c r="F229" s="286"/>
      <c r="G229" s="286"/>
      <c r="H229" s="286"/>
      <c r="I229" s="286"/>
      <c r="J229" s="286"/>
      <c r="K229" s="286"/>
      <c r="L229" s="286"/>
      <c r="M229" s="286"/>
      <c r="N229" s="286"/>
    </row>
    <row r="230" spans="1:14" s="63" customFormat="1" ht="21" customHeight="1" x14ac:dyDescent="0.2">
      <c r="A230" s="287" t="s">
        <v>151</v>
      </c>
      <c r="B230" s="287"/>
      <c r="C230" s="287"/>
      <c r="D230" s="287"/>
      <c r="E230" s="287"/>
      <c r="F230" s="287"/>
      <c r="G230" s="287"/>
      <c r="H230" s="287"/>
      <c r="I230" s="287"/>
      <c r="J230" s="287"/>
      <c r="K230" s="287"/>
      <c r="L230" s="287"/>
      <c r="M230" s="287"/>
      <c r="N230" s="287"/>
    </row>
    <row r="231" spans="1:14" s="63" customFormat="1" ht="21" customHeight="1" x14ac:dyDescent="0.2">
      <c r="A231" s="277" t="s">
        <v>167</v>
      </c>
      <c r="B231" s="277"/>
      <c r="C231" s="277"/>
      <c r="D231" s="277"/>
      <c r="E231" s="277"/>
      <c r="F231" s="277"/>
      <c r="G231" s="277"/>
      <c r="H231" s="277"/>
      <c r="I231" s="277"/>
      <c r="J231" s="277"/>
      <c r="K231" s="277"/>
      <c r="L231" s="277"/>
      <c r="M231" s="277"/>
      <c r="N231" s="277"/>
    </row>
  </sheetData>
  <sheetProtection algorithmName="SHA-512" hashValue="EO1NsK1vHPrB5L8CSRTo9JXMlyH0hoxgkSTxleT8w9FwndydEmyKEkYQMRXEnt4yMTgpIepZK4tIh/PjwFQMJA==" saltValue="a/KvXcWq7iDAyPdhZmId+A==" spinCount="100000" sheet="1" objects="1" scenarios="1"/>
  <mergeCells count="39">
    <mergeCell ref="A223:B223"/>
    <mergeCell ref="A224:B224"/>
    <mergeCell ref="A229:N229"/>
    <mergeCell ref="A230:N230"/>
    <mergeCell ref="A231:N231"/>
    <mergeCell ref="F104:F106"/>
    <mergeCell ref="G104:N104"/>
    <mergeCell ref="G105:H105"/>
    <mergeCell ref="I105:J105"/>
    <mergeCell ref="K105:L105"/>
    <mergeCell ref="M105:N105"/>
    <mergeCell ref="E104:E106"/>
    <mergeCell ref="A102:B102"/>
    <mergeCell ref="A104:A106"/>
    <mergeCell ref="B104:B106"/>
    <mergeCell ref="C104:C106"/>
    <mergeCell ref="D104:D106"/>
    <mergeCell ref="A101:B101"/>
    <mergeCell ref="A8:N8"/>
    <mergeCell ref="A9:N9"/>
    <mergeCell ref="A11:A13"/>
    <mergeCell ref="B11:B13"/>
    <mergeCell ref="C11:C13"/>
    <mergeCell ref="D11:D13"/>
    <mergeCell ref="E11:E13"/>
    <mergeCell ref="F11:F13"/>
    <mergeCell ref="G11:N11"/>
    <mergeCell ref="G12:H12"/>
    <mergeCell ref="I12:J12"/>
    <mergeCell ref="K12:L12"/>
    <mergeCell ref="M12:N12"/>
    <mergeCell ref="A99:B99"/>
    <mergeCell ref="A100:B100"/>
    <mergeCell ref="A7:N7"/>
    <mergeCell ref="B1:N2"/>
    <mergeCell ref="A3:N3"/>
    <mergeCell ref="A4:N4"/>
    <mergeCell ref="A5:N5"/>
    <mergeCell ref="A6:N6"/>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Comune di Castellania</cp:lastModifiedBy>
  <cp:lastPrinted>2025-01-31T15:01:04Z</cp:lastPrinted>
  <dcterms:created xsi:type="dcterms:W3CDTF">2015-02-26T11:29:02Z</dcterms:created>
  <dcterms:modified xsi:type="dcterms:W3CDTF">2025-10-26T15:27:54Z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